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itule\Desktop\"/>
    </mc:Choice>
  </mc:AlternateContent>
  <bookViews>
    <workbookView xWindow="0" yWindow="0" windowWidth="0" windowHeight="0"/>
  </bookViews>
  <sheets>
    <sheet name="Rekapitulace stavby" sheetId="1" r:id="rId1"/>
    <sheet name="1026a - Stavební část - ASŘ" sheetId="2" r:id="rId2"/>
    <sheet name="1026b - ZTI + Vzduchotech..." sheetId="3" r:id="rId3"/>
    <sheet name="1026c - Elektroinstalace" sheetId="4" r:id="rId4"/>
    <sheet name="1026d - VRN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'1026a - Stavební část - ASŘ'!$C$139:$K$505</definedName>
    <definedName name="_xlnm.Print_Area" localSheetId="1">'1026a - Stavební část - ASŘ'!$C$4:$J$76,'1026a - Stavební část - ASŘ'!$C$82:$J$121,'1026a - Stavební část - ASŘ'!$C$127:$J$505</definedName>
    <definedName name="_xlnm.Print_Titles" localSheetId="1">'1026a - Stavební část - ASŘ'!$139:$139</definedName>
    <definedName name="_xlnm._FilterDatabase" localSheetId="2" hidden="1">'1026b - ZTI + Vzduchotech...'!$C$125:$K$255</definedName>
    <definedName name="_xlnm.Print_Area" localSheetId="2">'1026b - ZTI + Vzduchotech...'!$C$4:$J$76,'1026b - ZTI + Vzduchotech...'!$C$82:$J$107,'1026b - ZTI + Vzduchotech...'!$C$113:$J$255</definedName>
    <definedName name="_xlnm.Print_Titles" localSheetId="2">'1026b - ZTI + Vzduchotech...'!$125:$125</definedName>
    <definedName name="_xlnm._FilterDatabase" localSheetId="3" hidden="1">'1026c - Elektroinstalace'!$C$124:$K$219</definedName>
    <definedName name="_xlnm.Print_Area" localSheetId="3">'1026c - Elektroinstalace'!$C$4:$J$76,'1026c - Elektroinstalace'!$C$82:$J$106,'1026c - Elektroinstalace'!$C$112:$J$219</definedName>
    <definedName name="_xlnm.Print_Titles" localSheetId="3">'1026c - Elektroinstalace'!$124:$124</definedName>
    <definedName name="_xlnm._FilterDatabase" localSheetId="4" hidden="1">'1026d - VRN'!$C$119:$K$133</definedName>
    <definedName name="_xlnm.Print_Area" localSheetId="4">'1026d - VRN'!$C$4:$J$76,'1026d - VRN'!$C$82:$J$101,'1026d - VRN'!$C$107:$J$133</definedName>
    <definedName name="_xlnm.Print_Titles" localSheetId="4">'1026d - VRN'!$119:$119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33"/>
  <c r="BH133"/>
  <c r="BG133"/>
  <c r="BF133"/>
  <c r="T133"/>
  <c r="T132"/>
  <c r="R133"/>
  <c r="R132"/>
  <c r="P133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T122"/>
  <c r="R123"/>
  <c r="R122"/>
  <c r="P123"/>
  <c r="P122"/>
  <c r="J117"/>
  <c r="J116"/>
  <c r="F116"/>
  <c r="F114"/>
  <c r="E112"/>
  <c r="J92"/>
  <c r="J91"/>
  <c r="F91"/>
  <c r="F89"/>
  <c r="E87"/>
  <c r="J18"/>
  <c r="E18"/>
  <c r="F117"/>
  <c r="J17"/>
  <c r="J12"/>
  <c r="J89"/>
  <c r="E7"/>
  <c r="E110"/>
  <c i="4" r="J37"/>
  <c r="J36"/>
  <c i="1" r="AY97"/>
  <c i="4" r="J35"/>
  <c i="1" r="AX97"/>
  <c i="4" r="BI219"/>
  <c r="BH219"/>
  <c r="BG219"/>
  <c r="BF219"/>
  <c r="T219"/>
  <c r="T218"/>
  <c r="R219"/>
  <c r="R218"/>
  <c r="P219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92"/>
  <c r="J17"/>
  <c r="J12"/>
  <c r="J119"/>
  <c r="E7"/>
  <c r="E85"/>
  <c i="3" r="J37"/>
  <c r="J36"/>
  <c i="1" r="AY96"/>
  <c i="3" r="J35"/>
  <c i="1" r="AX96"/>
  <c i="3"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T171"/>
  <c r="R172"/>
  <c r="R171"/>
  <c r="P172"/>
  <c r="P171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R154"/>
  <c r="P154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120"/>
  <c r="E7"/>
  <c r="E85"/>
  <c i="2" r="J242"/>
  <c r="J37"/>
  <c r="J36"/>
  <c i="1" r="AY95"/>
  <c i="2" r="J35"/>
  <c i="1" r="AX95"/>
  <c i="2" r="BI504"/>
  <c r="BH504"/>
  <c r="BG504"/>
  <c r="BF504"/>
  <c r="T504"/>
  <c r="R504"/>
  <c r="P504"/>
  <c r="BI503"/>
  <c r="BH503"/>
  <c r="BG503"/>
  <c r="BF503"/>
  <c r="T503"/>
  <c r="R503"/>
  <c r="P503"/>
  <c r="BI500"/>
  <c r="BH500"/>
  <c r="BG500"/>
  <c r="BF500"/>
  <c r="T500"/>
  <c r="R500"/>
  <c r="P500"/>
  <c r="BI497"/>
  <c r="BH497"/>
  <c r="BG497"/>
  <c r="BF497"/>
  <c r="T497"/>
  <c r="R497"/>
  <c r="P497"/>
  <c r="BI495"/>
  <c r="BH495"/>
  <c r="BG495"/>
  <c r="BF495"/>
  <c r="T495"/>
  <c r="R495"/>
  <c r="P495"/>
  <c r="BI492"/>
  <c r="BH492"/>
  <c r="BG492"/>
  <c r="BF492"/>
  <c r="T492"/>
  <c r="R492"/>
  <c r="P492"/>
  <c r="BI490"/>
  <c r="BH490"/>
  <c r="BG490"/>
  <c r="BF490"/>
  <c r="T490"/>
  <c r="R490"/>
  <c r="P490"/>
  <c r="BI489"/>
  <c r="BH489"/>
  <c r="BG489"/>
  <c r="BF489"/>
  <c r="T489"/>
  <c r="R489"/>
  <c r="P489"/>
  <c r="BI486"/>
  <c r="BH486"/>
  <c r="BG486"/>
  <c r="BF486"/>
  <c r="T486"/>
  <c r="R486"/>
  <c r="P486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0"/>
  <c r="BH480"/>
  <c r="BG480"/>
  <c r="BF480"/>
  <c r="T480"/>
  <c r="R480"/>
  <c r="P480"/>
  <c r="BI476"/>
  <c r="BH476"/>
  <c r="BG476"/>
  <c r="BF476"/>
  <c r="T476"/>
  <c r="R476"/>
  <c r="P476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69"/>
  <c r="BH469"/>
  <c r="BG469"/>
  <c r="BF469"/>
  <c r="T469"/>
  <c r="R469"/>
  <c r="P469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4"/>
  <c r="BH454"/>
  <c r="BG454"/>
  <c r="BF454"/>
  <c r="T454"/>
  <c r="R454"/>
  <c r="P454"/>
  <c r="BI451"/>
  <c r="BH451"/>
  <c r="BG451"/>
  <c r="BF451"/>
  <c r="T451"/>
  <c r="R451"/>
  <c r="P451"/>
  <c r="BI450"/>
  <c r="BH450"/>
  <c r="BG450"/>
  <c r="BF450"/>
  <c r="T450"/>
  <c r="R450"/>
  <c r="P450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38"/>
  <c r="BH438"/>
  <c r="BG438"/>
  <c r="BF438"/>
  <c r="T438"/>
  <c r="R438"/>
  <c r="P438"/>
  <c r="BI436"/>
  <c r="BH436"/>
  <c r="BG436"/>
  <c r="BF436"/>
  <c r="T436"/>
  <c r="R436"/>
  <c r="P436"/>
  <c r="BI435"/>
  <c r="BH435"/>
  <c r="BG435"/>
  <c r="BF435"/>
  <c r="T435"/>
  <c r="R435"/>
  <c r="P435"/>
  <c r="BI432"/>
  <c r="BH432"/>
  <c r="BG432"/>
  <c r="BF432"/>
  <c r="T432"/>
  <c r="R432"/>
  <c r="P432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R419"/>
  <c r="P419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1"/>
  <c r="BH411"/>
  <c r="BG411"/>
  <c r="BF411"/>
  <c r="T411"/>
  <c r="R411"/>
  <c r="P411"/>
  <c r="BI407"/>
  <c r="BH407"/>
  <c r="BG407"/>
  <c r="BF407"/>
  <c r="T407"/>
  <c r="R407"/>
  <c r="P407"/>
  <c r="BI404"/>
  <c r="BH404"/>
  <c r="BG404"/>
  <c r="BF404"/>
  <c r="T404"/>
  <c r="R404"/>
  <c r="P404"/>
  <c r="BI400"/>
  <c r="BH400"/>
  <c r="BG400"/>
  <c r="BF400"/>
  <c r="T400"/>
  <c r="R400"/>
  <c r="P400"/>
  <c r="BI397"/>
  <c r="BH397"/>
  <c r="BG397"/>
  <c r="BF397"/>
  <c r="T397"/>
  <c r="R397"/>
  <c r="P397"/>
  <c r="BI395"/>
  <c r="BH395"/>
  <c r="BG395"/>
  <c r="BF395"/>
  <c r="T395"/>
  <c r="R395"/>
  <c r="P395"/>
  <c r="BI392"/>
  <c r="BH392"/>
  <c r="BG392"/>
  <c r="BF392"/>
  <c r="T392"/>
  <c r="R392"/>
  <c r="P392"/>
  <c r="BI390"/>
  <c r="BH390"/>
  <c r="BG390"/>
  <c r="BF390"/>
  <c r="T390"/>
  <c r="R390"/>
  <c r="P390"/>
  <c r="BI389"/>
  <c r="BH389"/>
  <c r="BG389"/>
  <c r="BF389"/>
  <c r="T389"/>
  <c r="R389"/>
  <c r="P389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3"/>
  <c r="BH383"/>
  <c r="BG383"/>
  <c r="BF383"/>
  <c r="T383"/>
  <c r="R383"/>
  <c r="P383"/>
  <c r="BI379"/>
  <c r="BH379"/>
  <c r="BG379"/>
  <c r="BF379"/>
  <c r="T379"/>
  <c r="R379"/>
  <c r="P379"/>
  <c r="BI375"/>
  <c r="BH375"/>
  <c r="BG375"/>
  <c r="BF375"/>
  <c r="T375"/>
  <c r="R375"/>
  <c r="P375"/>
  <c r="BI371"/>
  <c r="BH371"/>
  <c r="BG371"/>
  <c r="BF371"/>
  <c r="T371"/>
  <c r="R371"/>
  <c r="P371"/>
  <c r="BI369"/>
  <c r="BH369"/>
  <c r="BG369"/>
  <c r="BF369"/>
  <c r="T369"/>
  <c r="R369"/>
  <c r="P369"/>
  <c r="BI366"/>
  <c r="BH366"/>
  <c r="BG366"/>
  <c r="BF366"/>
  <c r="T366"/>
  <c r="R366"/>
  <c r="P366"/>
  <c r="BI364"/>
  <c r="BH364"/>
  <c r="BG364"/>
  <c r="BF364"/>
  <c r="T364"/>
  <c r="R364"/>
  <c r="P364"/>
  <c r="BI361"/>
  <c r="BH361"/>
  <c r="BG361"/>
  <c r="BF361"/>
  <c r="T361"/>
  <c r="R361"/>
  <c r="P361"/>
  <c r="BI359"/>
  <c r="BH359"/>
  <c r="BG359"/>
  <c r="BF359"/>
  <c r="T359"/>
  <c r="R359"/>
  <c r="P359"/>
  <c r="BI355"/>
  <c r="BH355"/>
  <c r="BG355"/>
  <c r="BF355"/>
  <c r="T355"/>
  <c r="R355"/>
  <c r="P355"/>
  <c r="BI352"/>
  <c r="BH352"/>
  <c r="BG352"/>
  <c r="BF352"/>
  <c r="T352"/>
  <c r="T351"/>
  <c r="R352"/>
  <c r="R351"/>
  <c r="P352"/>
  <c r="P351"/>
  <c r="BI350"/>
  <c r="BH350"/>
  <c r="BG350"/>
  <c r="BF350"/>
  <c r="T350"/>
  <c r="R350"/>
  <c r="P350"/>
  <c r="BI349"/>
  <c r="BH349"/>
  <c r="BG349"/>
  <c r="BF349"/>
  <c r="T349"/>
  <c r="R349"/>
  <c r="P349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0"/>
  <c r="BH340"/>
  <c r="BG340"/>
  <c r="BF340"/>
  <c r="T340"/>
  <c r="R340"/>
  <c r="P340"/>
  <c r="BI337"/>
  <c r="BH337"/>
  <c r="BG337"/>
  <c r="BF337"/>
  <c r="T337"/>
  <c r="R337"/>
  <c r="P337"/>
  <c r="BI335"/>
  <c r="BH335"/>
  <c r="BG335"/>
  <c r="BF335"/>
  <c r="T335"/>
  <c r="R335"/>
  <c r="P335"/>
  <c r="BI332"/>
  <c r="BH332"/>
  <c r="BG332"/>
  <c r="BF332"/>
  <c r="T332"/>
  <c r="R332"/>
  <c r="P332"/>
  <c r="BI328"/>
  <c r="BH328"/>
  <c r="BG328"/>
  <c r="BF328"/>
  <c r="T328"/>
  <c r="R328"/>
  <c r="P328"/>
  <c r="BI325"/>
  <c r="BH325"/>
  <c r="BG325"/>
  <c r="BF325"/>
  <c r="T325"/>
  <c r="R325"/>
  <c r="P325"/>
  <c r="BI324"/>
  <c r="BH324"/>
  <c r="BG324"/>
  <c r="BF324"/>
  <c r="T324"/>
  <c r="R324"/>
  <c r="P324"/>
  <c r="BI321"/>
  <c r="BH321"/>
  <c r="BG321"/>
  <c r="BF321"/>
  <c r="T321"/>
  <c r="R321"/>
  <c r="P321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6"/>
  <c r="BH306"/>
  <c r="BG306"/>
  <c r="BF306"/>
  <c r="T306"/>
  <c r="R306"/>
  <c r="P306"/>
  <c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R293"/>
  <c r="P293"/>
  <c r="BI291"/>
  <c r="BH291"/>
  <c r="BG291"/>
  <c r="BF291"/>
  <c r="T291"/>
  <c r="R291"/>
  <c r="P291"/>
  <c r="BI288"/>
  <c r="BH288"/>
  <c r="BG288"/>
  <c r="BF288"/>
  <c r="T288"/>
  <c r="R288"/>
  <c r="P288"/>
  <c r="BI284"/>
  <c r="BH284"/>
  <c r="BG284"/>
  <c r="BF284"/>
  <c r="T284"/>
  <c r="R284"/>
  <c r="P284"/>
  <c r="BI281"/>
  <c r="BH281"/>
  <c r="BG281"/>
  <c r="BF281"/>
  <c r="T281"/>
  <c r="R281"/>
  <c r="P281"/>
  <c r="BI279"/>
  <c r="BH279"/>
  <c r="BG279"/>
  <c r="BF279"/>
  <c r="T279"/>
  <c r="R279"/>
  <c r="P279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7"/>
  <c r="BH247"/>
  <c r="BG247"/>
  <c r="BF247"/>
  <c r="T247"/>
  <c r="R247"/>
  <c r="P247"/>
  <c r="BI244"/>
  <c r="BH244"/>
  <c r="BG244"/>
  <c r="BF244"/>
  <c r="T244"/>
  <c r="R244"/>
  <c r="P244"/>
  <c r="J10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J137"/>
  <c r="J136"/>
  <c r="F136"/>
  <c r="F134"/>
  <c r="E132"/>
  <c r="J92"/>
  <c r="J91"/>
  <c r="F91"/>
  <c r="F89"/>
  <c r="E87"/>
  <c r="J18"/>
  <c r="E18"/>
  <c r="F137"/>
  <c r="J17"/>
  <c r="J12"/>
  <c r="J134"/>
  <c r="E7"/>
  <c r="E130"/>
  <c i="1" r="L90"/>
  <c r="AM90"/>
  <c r="AM89"/>
  <c r="L89"/>
  <c r="AM87"/>
  <c r="L87"/>
  <c r="L85"/>
  <c r="L84"/>
  <c i="2" r="BK503"/>
  <c r="J503"/>
  <c r="BK497"/>
  <c r="J486"/>
  <c r="J483"/>
  <c r="J482"/>
  <c r="BK476"/>
  <c r="BK474"/>
  <c r="J473"/>
  <c r="J469"/>
  <c r="J467"/>
  <c r="J466"/>
  <c r="J465"/>
  <c r="BK462"/>
  <c r="BK461"/>
  <c r="BK460"/>
  <c r="BK456"/>
  <c r="J454"/>
  <c r="J451"/>
  <c r="BK447"/>
  <c r="J445"/>
  <c r="J443"/>
  <c r="BK429"/>
  <c r="J425"/>
  <c r="J417"/>
  <c r="BK413"/>
  <c r="BK404"/>
  <c r="J397"/>
  <c r="J385"/>
  <c r="J375"/>
  <c r="BK369"/>
  <c r="J361"/>
  <c r="J350"/>
  <c r="J340"/>
  <c r="BK272"/>
  <c r="J254"/>
  <c r="J238"/>
  <c r="J232"/>
  <c r="J215"/>
  <c r="BK195"/>
  <c r="J166"/>
  <c r="J160"/>
  <c r="BK152"/>
  <c r="BK146"/>
  <c r="J366"/>
  <c r="BK350"/>
  <c r="J332"/>
  <c r="J291"/>
  <c r="BK268"/>
  <c r="J262"/>
  <c r="J244"/>
  <c r="J233"/>
  <c r="J193"/>
  <c r="J183"/>
  <c r="J176"/>
  <c r="J155"/>
  <c i="1" r="AS94"/>
  <c i="2" r="BK432"/>
  <c r="J413"/>
  <c r="J400"/>
  <c r="J392"/>
  <c r="J389"/>
  <c r="J386"/>
  <c r="BK379"/>
  <c r="J345"/>
  <c r="BK325"/>
  <c r="J314"/>
  <c r="J303"/>
  <c r="BK293"/>
  <c r="J284"/>
  <c r="BK254"/>
  <c r="BK236"/>
  <c r="BK213"/>
  <c r="BK209"/>
  <c r="BK177"/>
  <c r="J170"/>
  <c r="J152"/>
  <c r="BK320"/>
  <c r="BK303"/>
  <c r="BK291"/>
  <c r="BK262"/>
  <c r="BK240"/>
  <c r="BK222"/>
  <c r="BK217"/>
  <c r="BK199"/>
  <c r="BK173"/>
  <c r="BK160"/>
  <c r="J146"/>
  <c i="3" r="BK252"/>
  <c r="BK248"/>
  <c r="BK227"/>
  <c r="J217"/>
  <c r="BK208"/>
  <c r="BK198"/>
  <c r="J170"/>
  <c r="BK157"/>
  <c r="J143"/>
  <c r="BK132"/>
  <c r="J252"/>
  <c r="BK242"/>
  <c r="BK204"/>
  <c r="J197"/>
  <c r="BK172"/>
  <c r="BK163"/>
  <c r="J154"/>
  <c r="J144"/>
  <c r="BK243"/>
  <c r="J232"/>
  <c r="J198"/>
  <c r="BK181"/>
  <c r="BK175"/>
  <c r="J165"/>
  <c r="J249"/>
  <c r="BK244"/>
  <c r="J238"/>
  <c r="BK230"/>
  <c r="J227"/>
  <c r="BK190"/>
  <c r="J181"/>
  <c r="BK150"/>
  <c r="J129"/>
  <c i="4" r="J214"/>
  <c r="BK207"/>
  <c r="J202"/>
  <c r="J194"/>
  <c r="BK192"/>
  <c r="BK171"/>
  <c r="J161"/>
  <c r="J156"/>
  <c r="BK148"/>
  <c r="J145"/>
  <c r="J137"/>
  <c r="J128"/>
  <c r="BK214"/>
  <c r="J206"/>
  <c r="BK205"/>
  <c r="J198"/>
  <c r="BK185"/>
  <c r="BK175"/>
  <c r="J173"/>
  <c r="BK156"/>
  <c r="BK151"/>
  <c r="BK145"/>
  <c r="BK142"/>
  <c r="BK134"/>
  <c r="J211"/>
  <c r="J205"/>
  <c r="BK203"/>
  <c r="J199"/>
  <c r="J197"/>
  <c r="J192"/>
  <c r="BK184"/>
  <c r="BK180"/>
  <c r="J175"/>
  <c r="BK172"/>
  <c r="BK164"/>
  <c r="BK162"/>
  <c r="J159"/>
  <c r="J155"/>
  <c r="J146"/>
  <c r="J139"/>
  <c r="J134"/>
  <c r="BK217"/>
  <c r="BK204"/>
  <c r="J195"/>
  <c r="J184"/>
  <c r="J179"/>
  <c r="J167"/>
  <c r="J162"/>
  <c r="BK147"/>
  <c r="BK139"/>
  <c r="BK133"/>
  <c r="BK129"/>
  <c i="5" r="J126"/>
  <c i="2" r="J504"/>
  <c r="J500"/>
  <c r="J497"/>
  <c r="J495"/>
  <c r="BK486"/>
  <c r="J484"/>
  <c r="J480"/>
  <c r="J476"/>
  <c r="J474"/>
  <c r="BK472"/>
  <c r="BK471"/>
  <c r="BK469"/>
  <c r="BK467"/>
  <c r="J462"/>
  <c r="J461"/>
  <c r="J460"/>
  <c r="BK458"/>
  <c r="BK457"/>
  <c r="J456"/>
  <c r="J450"/>
  <c r="BK445"/>
  <c r="BK443"/>
  <c r="BK442"/>
  <c r="J441"/>
  <c r="BK435"/>
  <c r="J416"/>
  <c r="J411"/>
  <c r="BK400"/>
  <c r="BK395"/>
  <c r="BK389"/>
  <c r="BK386"/>
  <c r="J379"/>
  <c r="J346"/>
  <c r="BK332"/>
  <c r="BK311"/>
  <c r="BK301"/>
  <c r="BK281"/>
  <c r="J257"/>
  <c r="BK229"/>
  <c r="BK214"/>
  <c r="BK212"/>
  <c r="J210"/>
  <c r="J199"/>
  <c r="J149"/>
  <c r="J371"/>
  <c r="J364"/>
  <c r="J343"/>
  <c r="BK337"/>
  <c r="BK328"/>
  <c r="BK317"/>
  <c r="J251"/>
  <c r="J236"/>
  <c r="J222"/>
  <c r="J214"/>
  <c r="J195"/>
  <c r="BK186"/>
  <c r="BK468"/>
  <c r="BK441"/>
  <c r="BK436"/>
  <c r="J429"/>
  <c r="BK422"/>
  <c r="BK416"/>
  <c r="BK411"/>
  <c r="J387"/>
  <c r="BK385"/>
  <c r="BK375"/>
  <c r="J359"/>
  <c r="J344"/>
  <c r="J335"/>
  <c r="BK298"/>
  <c r="J288"/>
  <c r="BK276"/>
  <c r="J272"/>
  <c r="J247"/>
  <c r="J229"/>
  <c r="BK180"/>
  <c r="J173"/>
  <c r="BK158"/>
  <c r="BK504"/>
  <c r="J490"/>
  <c r="BK345"/>
  <c r="BK321"/>
  <c r="BK257"/>
  <c r="J226"/>
  <c r="BK210"/>
  <c r="J207"/>
  <c r="BK193"/>
  <c r="BK170"/>
  <c i="3" r="BK254"/>
  <c r="BK251"/>
  <c r="J244"/>
  <c r="J214"/>
  <c r="J204"/>
  <c r="BK201"/>
  <c r="J196"/>
  <c r="BK165"/>
  <c r="J150"/>
  <c r="BK142"/>
  <c r="J245"/>
  <c r="J240"/>
  <c r="BK217"/>
  <c r="BK205"/>
  <c r="J201"/>
  <c r="J190"/>
  <c r="J141"/>
  <c r="BK135"/>
  <c r="J251"/>
  <c r="J237"/>
  <c r="BK231"/>
  <c r="J221"/>
  <c r="BK166"/>
  <c r="J142"/>
  <c r="J255"/>
  <c r="BK245"/>
  <c r="BK240"/>
  <c r="J231"/>
  <c r="BK221"/>
  <c r="J175"/>
  <c r="J169"/>
  <c r="BK144"/>
  <c i="4" r="J219"/>
  <c r="J212"/>
  <c r="BK206"/>
  <c r="J190"/>
  <c r="BK181"/>
  <c r="J168"/>
  <c r="J164"/>
  <c r="J163"/>
  <c r="BK160"/>
  <c r="BK154"/>
  <c r="J147"/>
  <c r="BK143"/>
  <c r="J131"/>
  <c r="BK219"/>
  <c r="BK215"/>
  <c r="J209"/>
  <c r="J207"/>
  <c r="BK201"/>
  <c r="BK190"/>
  <c r="J178"/>
  <c r="J171"/>
  <c r="BK167"/>
  <c r="BK155"/>
  <c r="J148"/>
  <c r="J143"/>
  <c r="J135"/>
  <c r="J217"/>
  <c r="J208"/>
  <c r="J204"/>
  <c r="BK202"/>
  <c r="J193"/>
  <c r="J187"/>
  <c r="BK182"/>
  <c r="BK178"/>
  <c r="BK176"/>
  <c r="BK173"/>
  <c r="BK165"/>
  <c r="J160"/>
  <c r="J154"/>
  <c r="J152"/>
  <c r="J140"/>
  <c r="J136"/>
  <c r="BK128"/>
  <c r="BK209"/>
  <c r="J196"/>
  <c r="BK187"/>
  <c r="J185"/>
  <c r="J181"/>
  <c r="J170"/>
  <c r="J166"/>
  <c r="J149"/>
  <c r="BK140"/>
  <c r="BK131"/>
  <c i="5" r="J133"/>
  <c r="BK123"/>
  <c r="BK128"/>
  <c r="BK126"/>
  <c i="2" r="BK500"/>
  <c r="BK495"/>
  <c r="BK492"/>
  <c r="BK484"/>
  <c r="BK483"/>
  <c r="BK482"/>
  <c r="BK480"/>
  <c r="BK473"/>
  <c r="J472"/>
  <c r="J471"/>
  <c r="J468"/>
  <c r="BK466"/>
  <c r="BK465"/>
  <c r="J458"/>
  <c r="J457"/>
  <c r="BK454"/>
  <c r="BK451"/>
  <c r="BK450"/>
  <c r="J447"/>
  <c r="J442"/>
  <c r="J438"/>
  <c r="J432"/>
  <c r="J427"/>
  <c r="J422"/>
  <c r="BK414"/>
  <c r="BK392"/>
  <c r="BK387"/>
  <c r="J383"/>
  <c r="BK371"/>
  <c r="BK366"/>
  <c r="BK359"/>
  <c r="J352"/>
  <c r="BK306"/>
  <c r="BK284"/>
  <c r="J268"/>
  <c r="BK251"/>
  <c r="BK233"/>
  <c r="J219"/>
  <c r="BK208"/>
  <c r="J206"/>
  <c r="J186"/>
  <c r="J161"/>
  <c r="BK155"/>
  <c r="BK349"/>
  <c r="BK340"/>
  <c r="J325"/>
  <c r="J311"/>
  <c r="J281"/>
  <c r="J265"/>
  <c r="J216"/>
  <c r="BK206"/>
  <c r="BK187"/>
  <c r="J177"/>
  <c r="BK161"/>
  <c r="BK143"/>
  <c r="J489"/>
  <c r="BK427"/>
  <c r="J419"/>
  <c r="J415"/>
  <c r="BK407"/>
  <c r="BK397"/>
  <c r="J390"/>
  <c r="J369"/>
  <c r="J349"/>
  <c r="J337"/>
  <c r="J324"/>
  <c r="J317"/>
  <c r="J308"/>
  <c r="J296"/>
  <c r="BK265"/>
  <c r="BK244"/>
  <c r="BK216"/>
  <c r="BK211"/>
  <c r="BK203"/>
  <c r="BK176"/>
  <c r="BK352"/>
  <c r="BK324"/>
  <c r="J306"/>
  <c r="J293"/>
  <c r="BK279"/>
  <c r="BK260"/>
  <c r="BK218"/>
  <c r="J209"/>
  <c r="J203"/>
  <c r="BK183"/>
  <c r="BK164"/>
  <c r="BK149"/>
  <c i="3" r="BK255"/>
  <c r="BK238"/>
  <c r="J230"/>
  <c r="BK224"/>
  <c r="BK211"/>
  <c r="J193"/>
  <c r="BK162"/>
  <c r="BK154"/>
  <c r="BK141"/>
  <c r="BK129"/>
  <c r="J246"/>
  <c r="J211"/>
  <c r="BK202"/>
  <c r="BK187"/>
  <c r="BK170"/>
  <c r="J162"/>
  <c r="BK153"/>
  <c r="J254"/>
  <c r="BK249"/>
  <c r="J235"/>
  <c r="J224"/>
  <c r="J202"/>
  <c r="J184"/>
  <c r="J135"/>
  <c r="J248"/>
  <c r="J242"/>
  <c r="BK235"/>
  <c r="J229"/>
  <c r="BK214"/>
  <c r="J187"/>
  <c r="J163"/>
  <c r="J132"/>
  <c i="4" r="J215"/>
  <c r="BK211"/>
  <c r="J203"/>
  <c r="BK195"/>
  <c r="BK183"/>
  <c r="J180"/>
  <c r="BK169"/>
  <c r="J176"/>
  <c r="J165"/>
  <c r="J151"/>
  <c r="J142"/>
  <c r="BK137"/>
  <c r="J130"/>
  <c i="5" r="J130"/>
  <c r="J131"/>
  <c r="BK129"/>
  <c r="J128"/>
  <c r="J123"/>
  <c i="2" r="J436"/>
  <c r="BK419"/>
  <c r="BK415"/>
  <c r="J407"/>
  <c r="BK390"/>
  <c r="BK364"/>
  <c r="J355"/>
  <c r="BK342"/>
  <c r="J321"/>
  <c r="BK308"/>
  <c r="J298"/>
  <c r="BK247"/>
  <c r="J217"/>
  <c r="J213"/>
  <c r="J211"/>
  <c r="BK207"/>
  <c r="BK190"/>
  <c r="J492"/>
  <c r="BK355"/>
  <c r="J342"/>
  <c r="BK335"/>
  <c r="J320"/>
  <c r="BK296"/>
  <c r="J240"/>
  <c r="BK232"/>
  <c r="J218"/>
  <c r="J208"/>
  <c r="J190"/>
  <c r="J180"/>
  <c r="BK438"/>
  <c r="J435"/>
  <c r="BK425"/>
  <c r="BK417"/>
  <c r="J414"/>
  <c r="J404"/>
  <c r="J395"/>
  <c r="BK383"/>
  <c r="BK361"/>
  <c r="BK346"/>
  <c r="BK343"/>
  <c r="J328"/>
  <c r="J279"/>
  <c r="J276"/>
  <c r="J260"/>
  <c r="BK238"/>
  <c r="BK226"/>
  <c r="J212"/>
  <c r="J164"/>
  <c r="BK490"/>
  <c r="BK489"/>
  <c r="BK344"/>
  <c r="BK314"/>
  <c r="J301"/>
  <c r="BK288"/>
  <c r="BK219"/>
  <c r="BK215"/>
  <c r="J187"/>
  <c r="BK166"/>
  <c r="J158"/>
  <c r="J143"/>
  <c i="3" r="BK246"/>
  <c r="J241"/>
  <c r="BK237"/>
  <c r="BK229"/>
  <c r="J220"/>
  <c r="J205"/>
  <c r="BK184"/>
  <c r="BK158"/>
  <c r="BK147"/>
  <c r="BK138"/>
  <c r="J253"/>
  <c r="J243"/>
  <c r="BK220"/>
  <c r="BK196"/>
  <c r="J178"/>
  <c r="J166"/>
  <c r="J157"/>
  <c r="J147"/>
  <c r="J138"/>
  <c r="BK253"/>
  <c r="J228"/>
  <c r="J208"/>
  <c r="BK193"/>
  <c r="BK178"/>
  <c r="BK169"/>
  <c r="J158"/>
  <c r="BK241"/>
  <c r="BK232"/>
  <c r="BK228"/>
  <c r="BK197"/>
  <c r="J172"/>
  <c r="J153"/>
  <c r="BK143"/>
  <c i="4" r="BK216"/>
  <c r="BK196"/>
  <c r="BK193"/>
  <c r="BK191"/>
  <c r="BK186"/>
  <c r="BK174"/>
  <c r="BK166"/>
  <c r="BK157"/>
  <c r="J153"/>
  <c r="BK146"/>
  <c r="BK138"/>
  <c r="BK130"/>
  <c r="J216"/>
  <c r="BK210"/>
  <c r="BK208"/>
  <c r="BK199"/>
  <c r="J189"/>
  <c r="BK177"/>
  <c r="J174"/>
  <c r="J169"/>
  <c r="BK159"/>
  <c r="BK149"/>
  <c r="BK144"/>
  <c r="BK141"/>
  <c r="J129"/>
  <c r="J210"/>
  <c r="J201"/>
  <c r="BK198"/>
  <c r="BK194"/>
  <c r="J191"/>
  <c r="J183"/>
  <c r="BK179"/>
  <c r="J177"/>
  <c r="BK170"/>
  <c r="BK163"/>
  <c r="BK161"/>
  <c r="J157"/>
  <c r="BK153"/>
  <c r="J141"/>
  <c r="BK135"/>
  <c r="J133"/>
  <c r="BK212"/>
  <c r="BK197"/>
  <c r="BK189"/>
  <c r="J186"/>
  <c r="J182"/>
  <c r="J172"/>
  <c r="BK168"/>
  <c r="BK152"/>
  <c r="J144"/>
  <c r="J138"/>
  <c r="BK136"/>
  <c i="5" r="BK131"/>
  <c r="J129"/>
  <c r="BK133"/>
  <c r="BK130"/>
  <c r="J125"/>
  <c r="BK125"/>
  <c i="2" l="1" r="R142"/>
  <c r="T165"/>
  <c r="R194"/>
  <c r="R225"/>
  <c r="R243"/>
  <c r="T331"/>
  <c r="T354"/>
  <c r="T384"/>
  <c r="P388"/>
  <c r="BK412"/>
  <c r="J412"/>
  <c r="J110"/>
  <c r="BK426"/>
  <c r="J426"/>
  <c r="J111"/>
  <c r="BK437"/>
  <c r="J437"/>
  <c r="J112"/>
  <c r="BK446"/>
  <c r="J446"/>
  <c r="J113"/>
  <c r="BK455"/>
  <c r="J455"/>
  <c r="J114"/>
  <c r="BK459"/>
  <c r="J459"/>
  <c r="J115"/>
  <c r="T470"/>
  <c r="P475"/>
  <c r="R485"/>
  <c r="T502"/>
  <c r="T501"/>
  <c i="3" r="T128"/>
  <c r="P152"/>
  <c r="BK174"/>
  <c r="J174"/>
  <c r="J102"/>
  <c r="BK203"/>
  <c r="J203"/>
  <c r="J103"/>
  <c r="BK239"/>
  <c r="J239"/>
  <c r="J105"/>
  <c r="BK250"/>
  <c r="J250"/>
  <c r="J106"/>
  <c i="2" r="T142"/>
  <c r="R165"/>
  <c r="P194"/>
  <c r="P225"/>
  <c r="BK243"/>
  <c r="J243"/>
  <c r="J103"/>
  <c r="R331"/>
  <c r="BK354"/>
  <c r="J354"/>
  <c r="J107"/>
  <c r="BK384"/>
  <c r="J384"/>
  <c r="J108"/>
  <c r="T388"/>
  <c r="P412"/>
  <c r="P426"/>
  <c r="P437"/>
  <c r="R446"/>
  <c r="P455"/>
  <c r="P459"/>
  <c r="R470"/>
  <c r="BK475"/>
  <c r="J475"/>
  <c r="J117"/>
  <c r="BK485"/>
  <c r="J485"/>
  <c r="J118"/>
  <c r="BK502"/>
  <c r="BK501"/>
  <c r="J501"/>
  <c r="J119"/>
  <c i="3" r="BK128"/>
  <c r="J128"/>
  <c r="J98"/>
  <c r="R152"/>
  <c r="T174"/>
  <c r="P203"/>
  <c r="BK236"/>
  <c r="J236"/>
  <c r="J104"/>
  <c r="T236"/>
  <c r="T239"/>
  <c r="T250"/>
  <c i="4" r="BK127"/>
  <c r="J127"/>
  <c r="J98"/>
  <c r="R127"/>
  <c r="P132"/>
  <c r="BK158"/>
  <c r="J158"/>
  <c r="J101"/>
  <c r="T158"/>
  <c r="R188"/>
  <c r="R200"/>
  <c r="P213"/>
  <c i="2" r="P142"/>
  <c r="BK165"/>
  <c r="J165"/>
  <c r="J99"/>
  <c r="T194"/>
  <c r="T225"/>
  <c r="P243"/>
  <c r="BK331"/>
  <c r="J331"/>
  <c r="J104"/>
  <c r="P354"/>
  <c r="P384"/>
  <c r="R388"/>
  <c r="R412"/>
  <c r="T426"/>
  <c r="R437"/>
  <c r="T446"/>
  <c r="R455"/>
  <c r="R459"/>
  <c r="BK470"/>
  <c r="J470"/>
  <c r="J116"/>
  <c r="T475"/>
  <c r="T485"/>
  <c r="P502"/>
  <c r="P501"/>
  <c i="3" r="R128"/>
  <c r="R127"/>
  <c r="BK152"/>
  <c r="J152"/>
  <c r="J99"/>
  <c r="P174"/>
  <c r="T203"/>
  <c r="R236"/>
  <c r="R239"/>
  <c r="R250"/>
  <c i="4" r="BK132"/>
  <c r="J132"/>
  <c r="J99"/>
  <c r="T132"/>
  <c r="P150"/>
  <c r="T150"/>
  <c r="R158"/>
  <c r="P188"/>
  <c r="BK200"/>
  <c r="J200"/>
  <c r="J103"/>
  <c r="T200"/>
  <c r="T213"/>
  <c i="5" r="P124"/>
  <c r="P121"/>
  <c r="P120"/>
  <c i="1" r="AU98"/>
  <c i="5" r="R124"/>
  <c r="R121"/>
  <c r="R120"/>
  <c i="2" r="BK142"/>
  <c r="J142"/>
  <c r="J98"/>
  <c r="P165"/>
  <c r="BK194"/>
  <c r="J194"/>
  <c r="J100"/>
  <c r="BK225"/>
  <c r="J225"/>
  <c r="J101"/>
  <c r="T243"/>
  <c r="P331"/>
  <c r="R354"/>
  <c r="R384"/>
  <c r="BK388"/>
  <c r="J388"/>
  <c r="J109"/>
  <c r="T412"/>
  <c r="R426"/>
  <c r="T437"/>
  <c r="P446"/>
  <c r="T455"/>
  <c r="T459"/>
  <c r="P470"/>
  <c r="R475"/>
  <c r="P485"/>
  <c r="R502"/>
  <c r="R501"/>
  <c i="3" r="P128"/>
  <c r="P127"/>
  <c r="T152"/>
  <c r="R174"/>
  <c r="R203"/>
  <c r="P236"/>
  <c r="P239"/>
  <c r="P250"/>
  <c i="4" r="P127"/>
  <c r="T127"/>
  <c r="R132"/>
  <c r="BK150"/>
  <c r="J150"/>
  <c r="J100"/>
  <c r="R150"/>
  <c r="P158"/>
  <c r="BK188"/>
  <c r="J188"/>
  <c r="J102"/>
  <c r="T188"/>
  <c r="P200"/>
  <c r="BK213"/>
  <c r="J213"/>
  <c r="J104"/>
  <c r="R213"/>
  <c i="5" r="BK124"/>
  <c r="J124"/>
  <c r="J99"/>
  <c r="T124"/>
  <c r="T121"/>
  <c r="T120"/>
  <c i="3" r="BK171"/>
  <c r="J171"/>
  <c r="J100"/>
  <c i="4" r="BK218"/>
  <c r="J218"/>
  <c r="J105"/>
  <c i="2" r="BK351"/>
  <c r="J351"/>
  <c r="J105"/>
  <c i="5" r="BK122"/>
  <c r="BK121"/>
  <c r="J121"/>
  <c r="J97"/>
  <c r="BK132"/>
  <c r="J132"/>
  <c r="J100"/>
  <c r="E85"/>
  <c r="F92"/>
  <c r="J114"/>
  <c r="BE130"/>
  <c r="BE126"/>
  <c r="BE133"/>
  <c r="BE129"/>
  <c r="BE131"/>
  <c r="BE123"/>
  <c r="BE125"/>
  <c r="BE128"/>
  <c i="4" r="J89"/>
  <c r="F122"/>
  <c r="BE133"/>
  <c r="BE143"/>
  <c r="BE144"/>
  <c r="BE145"/>
  <c r="BE148"/>
  <c r="BE154"/>
  <c r="BE155"/>
  <c r="BE156"/>
  <c r="BE163"/>
  <c r="BE166"/>
  <c r="BE169"/>
  <c r="BE172"/>
  <c r="BE177"/>
  <c r="BE180"/>
  <c r="BE185"/>
  <c r="BE190"/>
  <c r="BE191"/>
  <c r="BE199"/>
  <c r="BE201"/>
  <c r="BE203"/>
  <c r="BE205"/>
  <c r="BE210"/>
  <c r="BE215"/>
  <c r="BE216"/>
  <c r="BE219"/>
  <c i="3" r="BK127"/>
  <c i="4" r="BE142"/>
  <c r="BE146"/>
  <c r="BE147"/>
  <c r="BE159"/>
  <c r="BE167"/>
  <c r="BE168"/>
  <c r="BE174"/>
  <c r="BE175"/>
  <c r="BE181"/>
  <c r="BE189"/>
  <c r="BE192"/>
  <c r="BE195"/>
  <c r="BE202"/>
  <c r="BE209"/>
  <c r="BE212"/>
  <c r="E115"/>
  <c r="BE128"/>
  <c r="BE129"/>
  <c r="BE130"/>
  <c r="BE131"/>
  <c r="BE135"/>
  <c r="BE136"/>
  <c r="BE137"/>
  <c r="BE138"/>
  <c r="BE152"/>
  <c r="BE153"/>
  <c r="BE157"/>
  <c r="BE160"/>
  <c r="BE162"/>
  <c r="BE164"/>
  <c r="BE165"/>
  <c r="BE170"/>
  <c r="BE171"/>
  <c r="BE173"/>
  <c r="BE179"/>
  <c r="BE184"/>
  <c r="BE186"/>
  <c r="BE193"/>
  <c r="BE194"/>
  <c r="BE196"/>
  <c r="BE197"/>
  <c r="BE206"/>
  <c r="BE211"/>
  <c r="BE134"/>
  <c r="BE139"/>
  <c r="BE140"/>
  <c r="BE141"/>
  <c r="BE149"/>
  <c r="BE151"/>
  <c r="BE161"/>
  <c r="BE176"/>
  <c r="BE178"/>
  <c r="BE182"/>
  <c r="BE183"/>
  <c r="BE187"/>
  <c r="BE198"/>
  <c r="BE204"/>
  <c r="BE207"/>
  <c r="BE208"/>
  <c r="BE214"/>
  <c r="BE217"/>
  <c i="3" r="E116"/>
  <c r="BE132"/>
  <c r="BE138"/>
  <c r="BE153"/>
  <c r="BE154"/>
  <c r="BE163"/>
  <c r="BE175"/>
  <c r="BE190"/>
  <c r="BE197"/>
  <c r="BE217"/>
  <c r="BE220"/>
  <c r="BE252"/>
  <c r="BE253"/>
  <c r="BE255"/>
  <c i="2" r="J502"/>
  <c r="J120"/>
  <c i="3" r="J89"/>
  <c r="F92"/>
  <c r="BE135"/>
  <c r="BE142"/>
  <c r="BE144"/>
  <c r="BE158"/>
  <c r="BE162"/>
  <c r="BE170"/>
  <c r="BE172"/>
  <c r="BE187"/>
  <c r="BE193"/>
  <c r="BE196"/>
  <c r="BE198"/>
  <c r="BE204"/>
  <c r="BE205"/>
  <c r="BE208"/>
  <c r="BE214"/>
  <c r="BE228"/>
  <c r="BE229"/>
  <c r="BE230"/>
  <c r="BE235"/>
  <c r="BE237"/>
  <c r="BE241"/>
  <c r="BE245"/>
  <c r="BE246"/>
  <c r="BE129"/>
  <c r="BE141"/>
  <c r="BE166"/>
  <c r="BE169"/>
  <c r="BE178"/>
  <c r="BE181"/>
  <c r="BE201"/>
  <c r="BE211"/>
  <c r="BE224"/>
  <c r="BE254"/>
  <c r="BE143"/>
  <c r="BE147"/>
  <c r="BE150"/>
  <c r="BE157"/>
  <c r="BE165"/>
  <c r="BE184"/>
  <c r="BE202"/>
  <c r="BE221"/>
  <c r="BE227"/>
  <c r="BE231"/>
  <c r="BE232"/>
  <c r="BE238"/>
  <c r="BE240"/>
  <c r="BE242"/>
  <c r="BE243"/>
  <c r="BE244"/>
  <c r="BE248"/>
  <c r="BE249"/>
  <c r="BE251"/>
  <c i="2" r="F92"/>
  <c r="BE176"/>
  <c r="BE180"/>
  <c r="BE186"/>
  <c r="BE203"/>
  <c r="BE211"/>
  <c r="BE213"/>
  <c r="BE217"/>
  <c r="BE229"/>
  <c r="BE232"/>
  <c r="BE233"/>
  <c r="BE238"/>
  <c r="BE247"/>
  <c r="BE251"/>
  <c r="BE265"/>
  <c r="BE268"/>
  <c r="BE281"/>
  <c r="BE293"/>
  <c r="BE296"/>
  <c r="BE308"/>
  <c r="BE335"/>
  <c r="BE337"/>
  <c r="BE342"/>
  <c r="BE349"/>
  <c r="BE489"/>
  <c r="E85"/>
  <c r="BE143"/>
  <c r="BE152"/>
  <c r="BE160"/>
  <c r="BE161"/>
  <c r="BE164"/>
  <c r="BE183"/>
  <c r="BE187"/>
  <c r="BE193"/>
  <c r="BE195"/>
  <c r="BE206"/>
  <c r="BE219"/>
  <c r="BE240"/>
  <c r="BE262"/>
  <c r="BE276"/>
  <c r="BE288"/>
  <c r="BE317"/>
  <c r="BE320"/>
  <c r="BE325"/>
  <c r="BE328"/>
  <c r="BE340"/>
  <c r="BE350"/>
  <c r="BE352"/>
  <c r="BE355"/>
  <c r="BE375"/>
  <c r="BE379"/>
  <c r="BE383"/>
  <c r="BE389"/>
  <c r="BE395"/>
  <c r="BE400"/>
  <c r="BE404"/>
  <c r="BE407"/>
  <c r="BE414"/>
  <c r="BE416"/>
  <c r="BE417"/>
  <c r="BE419"/>
  <c r="BE425"/>
  <c r="BE436"/>
  <c r="J89"/>
  <c r="BE146"/>
  <c r="BE149"/>
  <c r="BE155"/>
  <c r="BE158"/>
  <c r="BE170"/>
  <c r="BE190"/>
  <c r="BE207"/>
  <c r="BE208"/>
  <c r="BE212"/>
  <c r="BE214"/>
  <c r="BE216"/>
  <c r="BE222"/>
  <c r="BE226"/>
  <c r="BE244"/>
  <c r="BE257"/>
  <c r="BE272"/>
  <c r="BE284"/>
  <c r="BE298"/>
  <c r="BE301"/>
  <c r="BE303"/>
  <c r="BE306"/>
  <c r="BE321"/>
  <c r="BE332"/>
  <c r="BE343"/>
  <c r="BE345"/>
  <c r="BE490"/>
  <c r="BE166"/>
  <c r="BE173"/>
  <c r="BE177"/>
  <c r="BE199"/>
  <c r="BE209"/>
  <c r="BE210"/>
  <c r="BE215"/>
  <c r="BE218"/>
  <c r="BE236"/>
  <c r="BE254"/>
  <c r="BE260"/>
  <c r="BE279"/>
  <c r="BE291"/>
  <c r="BE311"/>
  <c r="BE314"/>
  <c r="BE324"/>
  <c r="BE344"/>
  <c r="BE346"/>
  <c r="BE359"/>
  <c r="BE361"/>
  <c r="BE364"/>
  <c r="BE366"/>
  <c r="BE369"/>
  <c r="BE371"/>
  <c r="BE385"/>
  <c r="BE386"/>
  <c r="BE387"/>
  <c r="BE390"/>
  <c r="BE392"/>
  <c r="BE397"/>
  <c r="BE411"/>
  <c r="BE413"/>
  <c r="BE415"/>
  <c r="BE422"/>
  <c r="BE427"/>
  <c r="BE429"/>
  <c r="BE432"/>
  <c r="BE435"/>
  <c r="BE438"/>
  <c r="BE441"/>
  <c r="BE442"/>
  <c r="BE443"/>
  <c r="BE445"/>
  <c r="BE447"/>
  <c r="BE450"/>
  <c r="BE451"/>
  <c r="BE454"/>
  <c r="BE456"/>
  <c r="BE457"/>
  <c r="BE458"/>
  <c r="BE460"/>
  <c r="BE461"/>
  <c r="BE462"/>
  <c r="BE465"/>
  <c r="BE466"/>
  <c r="BE467"/>
  <c r="BE468"/>
  <c r="BE469"/>
  <c r="BE471"/>
  <c r="BE472"/>
  <c r="BE473"/>
  <c r="BE474"/>
  <c r="BE476"/>
  <c r="BE480"/>
  <c r="BE482"/>
  <c r="BE483"/>
  <c r="BE484"/>
  <c r="BE486"/>
  <c r="BE492"/>
  <c r="BE495"/>
  <c r="BE497"/>
  <c r="BE500"/>
  <c r="BE503"/>
  <c r="BE504"/>
  <c r="F35"/>
  <c i="1" r="BB95"/>
  <c i="3" r="F34"/>
  <c i="1" r="BA96"/>
  <c i="3" r="F37"/>
  <c i="1" r="BD96"/>
  <c i="4" r="F34"/>
  <c i="1" r="BA97"/>
  <c i="5" r="F35"/>
  <c i="1" r="BB98"/>
  <c i="5" r="F34"/>
  <c i="1" r="BA98"/>
  <c i="2" r="J34"/>
  <c i="1" r="AW95"/>
  <c i="3" r="J34"/>
  <c i="1" r="AW96"/>
  <c i="4" r="J34"/>
  <c i="1" r="AW97"/>
  <c i="4" r="F35"/>
  <c i="1" r="BB97"/>
  <c i="2" r="F37"/>
  <c i="1" r="BD95"/>
  <c i="3" r="F36"/>
  <c i="1" r="BC96"/>
  <c i="4" r="F36"/>
  <c i="1" r="BC97"/>
  <c i="5" r="J34"/>
  <c i="1" r="AW98"/>
  <c i="5" r="F37"/>
  <c i="1" r="BD98"/>
  <c i="2" r="F36"/>
  <c i="1" r="BC95"/>
  <c i="2" r="F34"/>
  <c i="1" r="BA95"/>
  <c i="3" r="F35"/>
  <c i="1" r="BB96"/>
  <c i="4" r="F37"/>
  <c i="1" r="BD97"/>
  <c i="5" r="F36"/>
  <c i="1" r="BC98"/>
  <c i="3" l="1" r="P173"/>
  <c r="P126"/>
  <c i="1" r="AU96"/>
  <c i="4" r="R126"/>
  <c r="R125"/>
  <c i="2" r="T141"/>
  <c i="3" r="T127"/>
  <c i="2" r="T353"/>
  <c r="P141"/>
  <c i="4" r="P126"/>
  <c r="P125"/>
  <c i="1" r="AU97"/>
  <c i="3" r="R173"/>
  <c r="R126"/>
  <c i="2" r="R353"/>
  <c i="3" r="T173"/>
  <c i="4" r="T126"/>
  <c r="T125"/>
  <c i="2" r="P353"/>
  <c r="R141"/>
  <c r="R140"/>
  <c r="BK141"/>
  <c r="J141"/>
  <c r="J97"/>
  <c i="4" r="BK126"/>
  <c r="J126"/>
  <c r="J97"/>
  <c i="5" r="BK120"/>
  <c r="J120"/>
  <c r="J96"/>
  <c r="J122"/>
  <c r="J98"/>
  <c i="2" r="BK353"/>
  <c r="J353"/>
  <c r="J106"/>
  <c i="3" r="BK173"/>
  <c r="J173"/>
  <c r="J101"/>
  <c r="J127"/>
  <c r="J97"/>
  <c r="F33"/>
  <c i="1" r="AZ96"/>
  <c i="4" r="J33"/>
  <c i="1" r="AV97"/>
  <c r="AT97"/>
  <c r="BC94"/>
  <c r="AY94"/>
  <c i="5" r="F33"/>
  <c i="1" r="AZ98"/>
  <c r="BB94"/>
  <c r="W31"/>
  <c i="2" r="J33"/>
  <c i="1" r="AV95"/>
  <c r="AT95"/>
  <c i="3" r="J33"/>
  <c i="1" r="AV96"/>
  <c r="AT96"/>
  <c i="4" r="F33"/>
  <c i="1" r="AZ97"/>
  <c i="5" r="J33"/>
  <c i="1" r="AV98"/>
  <c r="AT98"/>
  <c r="BA94"/>
  <c r="AW94"/>
  <c r="AK30"/>
  <c r="BD94"/>
  <c r="W33"/>
  <c i="2" r="F33"/>
  <c i="1" r="AZ95"/>
  <c i="3" l="1" r="T126"/>
  <c i="2" r="P140"/>
  <c i="1" r="AU95"/>
  <c i="2" r="T140"/>
  <c i="4" r="BK125"/>
  <c r="J125"/>
  <c i="2" r="BK140"/>
  <c r="J140"/>
  <c r="J96"/>
  <c i="3" r="BK126"/>
  <c r="J126"/>
  <c r="J96"/>
  <c i="1" r="AU94"/>
  <c i="4" r="J30"/>
  <c i="1" r="AG97"/>
  <c r="AX94"/>
  <c i="5" r="J30"/>
  <c i="1" r="AG98"/>
  <c r="AZ94"/>
  <c r="AV94"/>
  <c r="AK29"/>
  <c r="W32"/>
  <c r="W30"/>
  <c i="5" l="1" r="J39"/>
  <c i="4" r="J39"/>
  <c r="J96"/>
  <c i="1" r="AN97"/>
  <c r="AN98"/>
  <c i="3" r="J30"/>
  <c i="1" r="AG96"/>
  <c r="AN96"/>
  <c i="2" r="J30"/>
  <c i="1" r="AG95"/>
  <c r="AN95"/>
  <c r="AT94"/>
  <c r="W29"/>
  <c i="2" l="1" r="J39"/>
  <c i="3" r="J39"/>
  <c i="1" r="AG94"/>
  <c r="AK26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<sst xmlns="http://schemas.openxmlformats.org/spreadsheetml/2006/main">
  <si>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</si>
  <si>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</si>
  <si>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</si>
  <si>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</si>
  <si>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</si>
  <si>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{c62d3596-97b0-4e53-beaf-fc846837b21f}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</si>
  <si>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</si>
  <si>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</si>
  <si>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</si>
  <si>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</si>
  <si>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</si>
  <si>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</si>
  <si>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</si>
  <si>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</si>
  <si>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1026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</si>
  <si>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</si>
  <si>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</si>
  <si>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sportovního areálu FK TJ Lahošť</t>
  </si>
  <si>
    <t>KSO:</t>
  </si>
  <si>
    <t>801 59</t>
  </si>
  <si>
    <t>CC-CZ:</t>
  </si>
  <si>
    <t>Místo:</t>
  </si>
  <si>
    <t>Lahošť</t>
  </si>
  <si>
    <t>Datum:</t>
  </si>
  <si>
    <t>2. 7. 2024</t>
  </si>
  <si>
    <t>Zadavatel:</t>
  </si>
  <si>
    <t>IČ:</t>
  </si>
  <si>
    <t>00266426</t>
  </si>
  <si>
    <t>Obec Lahošť, Švermova 22, 417 25 Lahošť</t>
  </si>
  <si>
    <t>DIČ:</t>
  </si>
  <si>
    <t>Uchazeč:</t>
  </si>
  <si>
    <t>Vyplň údaj</t>
  </si>
  <si>
    <t>Projektant:</t>
  </si>
  <si>
    <t>Jaroslav Plavec, Masarykova 112/11, Duchcov</t>
  </si>
  <si>
    <t>True</t>
  </si>
  <si>
    <t>Zpracovatel:</t>
  </si>
  <si>
    <t>88529908</t>
  </si>
  <si>
    <t>Jitka Dvorščáková, Průběžná 3370, 43401 Most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</si>
  <si>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</si>
  <si>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</si>
  <si>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</si>
  <si>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</si>
  <si>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</si>
  <si>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</si>
  <si>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</si>
  <si>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</si>
  <si>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</si>
  <si>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</si>
  <si>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</si>
  <si>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</si>
  <si>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</si>
  <si>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</si>
  <si>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</si>
  <si>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</si>
  <si>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</si>
  <si>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</si>
  <si>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</si>
  <si>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</si>
  <si>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</si>
  <si>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</si>
  <si>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</si>
  <si>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</si>
  <si>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</si>
  <si>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</si>
  <si>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</si>
  <si>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</si>
  <si>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</si>
  <si>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</si>
  <si>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</si>
  <si>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</si>
  <si>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</si>
  <si>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</si>
  <si>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</si>
  <si>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</si>
  <si>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</si>
  <si>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</si>
  <si>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</si>
  <si>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</si>
  <si>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</si>
  <si>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</si>
  <si>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</si>
  <si>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</si>
  <si>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</si>
  <si>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</si>
  <si>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</si>
  <si>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1026a</t>
  </si>
  <si>
    <t>Stavební část - ASŘ</t>
  </si>
  <si>
    <t>STA</t>
  </si>
  <si>
    <t>1</t>
  </si>
  <si>
    <t>{623eac87-0a9b-4de6-9895-659f275a09c9}</t>
  </si>
  <si>
    <t>2</t>
  </si>
  <si>
    <t>1026b</t>
  </si>
  <si>
    <t>ZTI + Vzduchotechnika</t>
  </si>
  <si>
    <t>{b94071fd-d9b6-4cf0-88c2-86fcc6ab1ef3}</t>
  </si>
  <si>
    <t>1026c</t>
  </si>
  <si>
    <t>Elektroinstalace</t>
  </si>
  <si>
    <t>{49a3cc50-a90c-428f-afa2-b1a6504b9ecf}</t>
  </si>
  <si>
    <t>1026d</t>
  </si>
  <si>
    <t>VRN</t>
  </si>
  <si>
    <t>VON</t>
  </si>
  <si>
    <t>{9a6728ec-f074-4c5b-8559-de823fc6f489}</t>
  </si>
  <si>
    <t>KRYCÍ LIST SOUPISU PRACÍ</t>
  </si>
  <si>
    <t>Objekt:</t>
  </si>
  <si>
    <t>1026a - Stavební část - ASŘ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</si>
  <si>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</si>
  <si>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</si>
  <si>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</si>
  <si>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</si>
  <si>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</si>
  <si>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</si>
  <si>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</si>
  <si>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</si>
  <si>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</si>
  <si>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</si>
  <si>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</si>
  <si>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</si>
  <si>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</si>
  <si>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</si>
  <si>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</si>
  <si>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</si>
  <si>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</si>
  <si>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</si>
  <si>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761 - Konstrukce prosvětlovací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</si>
  <si>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</si>
  <si>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</si>
  <si>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</si>
  <si>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</si>
  <si>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</si>
  <si>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</si>
  <si>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</si>
  <si>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</si>
  <si>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</si>
  <si>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</si>
  <si>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</si>
  <si>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</si>
  <si>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</si>
  <si>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</si>
  <si>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</si>
  <si>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</si>
  <si>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</si>
  <si>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</si>
  <si>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</si>
  <si>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</si>
  <si>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</si>
  <si>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</si>
  <si>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</si>
  <si>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</si>
  <si>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</si>
  <si>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</si>
  <si>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</si>
  <si>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</si>
  <si>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121151103</t>
  </si>
  <si>
    <t>Sejmutí ornice strojně při souvislé ploše do 100 m2, tl. vrstvy do 200 mm</t>
  </si>
  <si>
    <t>m2</t>
  </si>
  <si>
    <t>4</t>
  </si>
  <si>
    <t>316767253</t>
  </si>
  <si>
    <t>VV</t>
  </si>
  <si>
    <t>6,5*24,42</t>
  </si>
  <si>
    <t>Součet</t>
  </si>
  <si>
    <t>122251102</t>
  </si>
  <si>
    <t>Odkopávky a prokopávky nezapažené strojně v hornině třídy těžitelnosti I skupiny 3 přes 20 do 50 m3</t>
  </si>
  <si>
    <t>m3</t>
  </si>
  <si>
    <t>1959837081</t>
  </si>
  <si>
    <t>24,42*10,17*0,15</t>
  </si>
  <si>
    <t>3</t>
  </si>
  <si>
    <t>131251100</t>
  </si>
  <si>
    <t>Hloubení nezapažených jam a zářezů strojně s urovnáním dna do předepsaného profilu a spádu v hornině třídy těžitelnosti I skupiny 3 do 20 m3</t>
  </si>
  <si>
    <t>1405165624</t>
  </si>
  <si>
    <t>1*1*0,75 "patka - komín"</t>
  </si>
  <si>
    <t>132251102</t>
  </si>
  <si>
    <t>Hloubení nezapažených rýh šířky do 800 mm strojně s urovnáním dna do předepsaného profilu a spádu v hornině třídy těžitelnosti I skupiny 3 přes 20 do 50 m3</t>
  </si>
  <si>
    <t>743521050</t>
  </si>
  <si>
    <t>0,75*0,58*(24,42*2+10,17*2)+0,45*0,5*(4,25*2+4,26*2+23,26)</t>
  </si>
  <si>
    <t>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</si>
  <si>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</si>
  <si>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</si>
  <si>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851519865</t>
  </si>
  <si>
    <t>31,746+37,253+0,75+39,156</t>
  </si>
  <si>
    <t>6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</si>
  <si>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</si>
  <si>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</si>
  <si>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186581974</t>
  </si>
  <si>
    <t>108,905*10 'Přepočtené koeficientem množství</t>
  </si>
  <si>
    <t>7</t>
  </si>
  <si>
    <t>167151111</t>
  </si>
  <si>
    <t>Nakládání, skládání a překládání neulehlého výkopku nebo sypaniny strojně nakládání, množství přes 100 m3, z hornin třídy těžitelnosti I, skupiny 1 až 3</t>
  </si>
  <si>
    <t>1305877857</t>
  </si>
  <si>
    <t>8</t>
  </si>
  <si>
    <t>171201221</t>
  </si>
  <si>
    <t>Poplatek za uložení stavebního odpadu na skládce (skládkovné) zeminy a kamení zatříděného do Katalogu odpadů pod kódem 17 05 04</t>
  </si>
  <si>
    <t>t</t>
  </si>
  <si>
    <t>-2082511319</t>
  </si>
  <si>
    <t>108,905*2</t>
  </si>
  <si>
    <t>9</t>
  </si>
  <si>
    <t>171251201</t>
  </si>
  <si>
    <t>Uložení sypaniny na skládky nebo meziskládky bez hutnění s upravením uložené sypaniny do předepsaného tvaru</t>
  </si>
  <si>
    <t>246387898</t>
  </si>
  <si>
    <t>Zakládání</t>
  </si>
  <si>
    <t>10</t>
  </si>
  <si>
    <t>271532211</t>
  </si>
  <si>
    <t>Podsyp pod základové konstrukce se zhutněním a urovnáním povrchu z kameniva hrubého, frakce 32 - 63 mm</t>
  </si>
  <si>
    <t>-267849755</t>
  </si>
  <si>
    <t>0,15*0,58*(24,42*2+10,17*2)+0,15*0,5*(4,25*2+4,26*2+23,26)"pasy"</t>
  </si>
  <si>
    <t>7,16*4,25*0,2+7*4,25*0,2+8,1*4,25*0,2+7,16*4,26*0,2+7*4,26*0,2+8,1*4,26*0,2 "deska"</t>
  </si>
  <si>
    <t>11</t>
  </si>
  <si>
    <t>273321411</t>
  </si>
  <si>
    <t>Základy z betonu železového (bez výztuže) desky z betonu bez zvláštních nároků na prostředí tř. C 20/25</t>
  </si>
  <si>
    <t>-479166512</t>
  </si>
  <si>
    <t>24,3*10,05*0,2</t>
  </si>
  <si>
    <t>12</t>
  </si>
  <si>
    <t>273351121</t>
  </si>
  <si>
    <t>Bednění základů desek zřízení</t>
  </si>
  <si>
    <t>-309298594</t>
  </si>
  <si>
    <t>0,5*(24,3*2+10,05*2)</t>
  </si>
  <si>
    <t>13</t>
  </si>
  <si>
    <t>273351122</t>
  </si>
  <si>
    <t>Bednění základů desek odstranění</t>
  </si>
  <si>
    <t>-1658570953</t>
  </si>
  <si>
    <t>14</t>
  </si>
  <si>
    <t>273362021</t>
  </si>
  <si>
    <t>Výztuž základů desek ze svařovaných sítí z drátů typu KARI</t>
  </si>
  <si>
    <t>907826267</t>
  </si>
  <si>
    <t>(24,3*10,05)*0,012</t>
  </si>
  <si>
    <t>274321411</t>
  </si>
  <si>
    <t>Základy z betonu železového (bez výztuže) pasy z betonu bez zvláštních nároků na prostředí tř. C 20/25</t>
  </si>
  <si>
    <t>1547898470</t>
  </si>
  <si>
    <t>0,8*0,58*(24,3*2+10,05*2)+0,55*0,5*(4,25*2+4,26*2+23,26)</t>
  </si>
  <si>
    <t>16</t>
  </si>
  <si>
    <t>274351121</t>
  </si>
  <si>
    <t>Bednění základů pasů rovné zřízení</t>
  </si>
  <si>
    <t>-48018681</t>
  </si>
  <si>
    <t>0,4*(24,3*2+10,05*2+7,16*2+7*2+8,1*2+4,25*4+4,26*4)</t>
  </si>
  <si>
    <t>17</t>
  </si>
  <si>
    <t>274351122</t>
  </si>
  <si>
    <t>Bednění základů pasů rovné odstranění</t>
  </si>
  <si>
    <t>-1170354945</t>
  </si>
  <si>
    <t>18</t>
  </si>
  <si>
    <t>275321411</t>
  </si>
  <si>
    <t>Základy z betonu železového (bez výztuže) patky z betonu bez zvláštních nároků na prostředí tř. C 20/25</t>
  </si>
  <si>
    <t>-1531632352</t>
  </si>
  <si>
    <t>1*1*0,8</t>
  </si>
  <si>
    <t>19</t>
  </si>
  <si>
    <t>275351121</t>
  </si>
  <si>
    <t>Bednění základů patek zřízení</t>
  </si>
  <si>
    <t>886950772</t>
  </si>
  <si>
    <t>4*0,5</t>
  </si>
  <si>
    <t>20</t>
  </si>
  <si>
    <t>275351122</t>
  </si>
  <si>
    <t>Bednění základů patek odstranění</t>
  </si>
  <si>
    <t>-696457072</t>
  </si>
  <si>
    <t>Svislé a kompletní konstrukce</t>
  </si>
  <si>
    <t>311235151</t>
  </si>
  <si>
    <t>Zdivo jednovrstvé z cihel děrovaných broušených na celoplošnou tenkovrstvou maltu, pevnost cihel do P10, tl. zdiva 300 mm</t>
  </si>
  <si>
    <t>-270300535</t>
  </si>
  <si>
    <t>10,01*1,712 "štíty"</t>
  </si>
  <si>
    <t>3,05*9,25-0,8*1,97</t>
  </si>
  <si>
    <t>22</t>
  </si>
  <si>
    <t>311235181.WNR</t>
  </si>
  <si>
    <t>Zdivo jednovrstvé z cihel Porotherm 38 Profi P10 na tenkovrstvou maltu tl 380 mm</t>
  </si>
  <si>
    <t>296669465</t>
  </si>
  <si>
    <t>P</t>
  </si>
  <si>
    <t>Poznámka k položce:_x000d_
první řada</t>
  </si>
  <si>
    <t>0,25*(24,26*2+10,01*2)</t>
  </si>
  <si>
    <t>23</t>
  </si>
  <si>
    <t>311237321.WNR</t>
  </si>
  <si>
    <t>Zdivo jednovrstvé tepelně izolační z cihel broušených Porotherm 38 EKO+ Profi Dryfix na zdicí pěnu tl zdiva 380 mm</t>
  </si>
  <si>
    <t>106597042</t>
  </si>
  <si>
    <t>2,5*(24,26*2+10,01*2)-24,713</t>
  </si>
  <si>
    <t>24</t>
  </si>
  <si>
    <t>314272406</t>
  </si>
  <si>
    <t>Komín jednoprůduchový z lehčeného betonu s integrovanou izolací s izostatickými vložkami z vnitřních keramických profilovaných vložek komínové těleso výšky 3 m s větrací šachtou, světlý průměr vložky 20 cm</t>
  </si>
  <si>
    <t>soubor</t>
  </si>
  <si>
    <t>1314062963</t>
  </si>
  <si>
    <t>25</t>
  </si>
  <si>
    <t>314272416</t>
  </si>
  <si>
    <t>Komín jednoprůduchový z lehčeného betonu s integrovanou izolací s izostatickými vložkami z vnitřních keramických profilovaných vložek komínové těleso výšky 3 m Příplatek k ceně za každý další i započatý metr výšky komínového tělesa přes 3 m s větrací šachtou, světlý průměr vložky 20 cm</t>
  </si>
  <si>
    <t>m</t>
  </si>
  <si>
    <t>-1816205280</t>
  </si>
  <si>
    <t>26</t>
  </si>
  <si>
    <t>314272442</t>
  </si>
  <si>
    <t>Komín jednoprůduchový z lehčeného betonu s integrovanou izolací s izostatickými vložkami z vnitřních keramických profilovaných vložek ukončení nadstřešní části komínu komínovým návlekem z vláknitého betonu s krycí deskou jednoprůduchovým s větrací šachtou, imitace omítnutí výšky 100 cm, světlý průměr vložky 20 cm</t>
  </si>
  <si>
    <t>kus</t>
  </si>
  <si>
    <t>-63031043</t>
  </si>
  <si>
    <t>27</t>
  </si>
  <si>
    <t>317168022</t>
  </si>
  <si>
    <t>Překlady keramické ploché osazené do maltového lože, výšky překladu 71 mm šířky 145 mm, délky 1250 mm</t>
  </si>
  <si>
    <t>-1513180973</t>
  </si>
  <si>
    <t>28</t>
  </si>
  <si>
    <t>317168024</t>
  </si>
  <si>
    <t>Překlady keramické ploché osazené do maltového lože, výšky překladu 71 mm šířky 145 mm, délky 1750 mm</t>
  </si>
  <si>
    <t>2099441596</t>
  </si>
  <si>
    <t>29</t>
  </si>
  <si>
    <t>317168026</t>
  </si>
  <si>
    <t>Překlady keramické ploché osazené do maltového lože, výšky překladu 71 mm šířky 145 mm, délky 2250 mm</t>
  </si>
  <si>
    <t>939254949</t>
  </si>
  <si>
    <t>30</t>
  </si>
  <si>
    <t>317168051</t>
  </si>
  <si>
    <t>Překlady keramické vysoké osazené do maltového lože, šířky překladu 70 mm výšky 238 mm, délky 1000 mm</t>
  </si>
  <si>
    <t>1508137448</t>
  </si>
  <si>
    <t>31</t>
  </si>
  <si>
    <t>317168052</t>
  </si>
  <si>
    <t>Překlady keramické vysoké osazené do maltového lože, šířky překladu 70 mm výšky 238 mm, délky 1250 mm</t>
  </si>
  <si>
    <t>-1208852707</t>
  </si>
  <si>
    <t>32</t>
  </si>
  <si>
    <t>317168053</t>
  </si>
  <si>
    <t>Překlady keramické vysoké osazené do maltového lože, šířky překladu 70 mm výšky 238 mm, délky 1500 mm</t>
  </si>
  <si>
    <t>-1618168735</t>
  </si>
  <si>
    <t>33</t>
  </si>
  <si>
    <t>1140586359</t>
  </si>
  <si>
    <t>34</t>
  </si>
  <si>
    <t>1532644116</t>
  </si>
  <si>
    <t>35</t>
  </si>
  <si>
    <t>317168054</t>
  </si>
  <si>
    <t>Překlady keramické vysoké osazené do maltového lože, šířky překladu 70 mm výšky 238 mm, délky 1750 mm</t>
  </si>
  <si>
    <t>1012292972</t>
  </si>
  <si>
    <t>36</t>
  </si>
  <si>
    <t>317168056</t>
  </si>
  <si>
    <t>Překlady keramické vysoké osazené do maltového lože, šířky překladu 70 mm výšky 238 mm, délky 2250 mm</t>
  </si>
  <si>
    <t>-1841356966</t>
  </si>
  <si>
    <t>37</t>
  </si>
  <si>
    <t>342244231.WNR</t>
  </si>
  <si>
    <t>Příčka z cihel Porotherm 8 Profi Dryfix P10 na zdicí PUR pěnu tloušťky 80 mm</t>
  </si>
  <si>
    <t>354987135</t>
  </si>
  <si>
    <t>2,8*(3,7*9+1,55*2+1,5+1,5+1,5+1,5+1,5+1,95+3,9*3+2,1*2+1,5+3,5+1,8)-6*(0,7*1,97)-2*(0,9*1,97)-6*(0,8*1,97)-3*(0,7*1,97)</t>
  </si>
  <si>
    <t>38</t>
  </si>
  <si>
    <t>342244251.WNR</t>
  </si>
  <si>
    <t>Příčka z cihel Porotherm 14 Profi Dryfix P10 na zdicí PUR pěnu tloušťky 140 mm</t>
  </si>
  <si>
    <t>1219656175</t>
  </si>
  <si>
    <t>2,8*(14,85*2+8,)-5*(0,8*1,97)-0,9*1,97-1,4*1,97</t>
  </si>
  <si>
    <t>Vodorovné konstrukce</t>
  </si>
  <si>
    <t>39</t>
  </si>
  <si>
    <t>417388124</t>
  </si>
  <si>
    <t>Ztužující věnce pro keramické stropní konstrukce pro nosné vnější zdivo z děrovaných cihel z betonu železového včetně výztuže, věncovky a izolantu šířka vnější zdi 40 cm, stropní konstrukce tl. 25 cm</t>
  </si>
  <si>
    <t>136179217</t>
  </si>
  <si>
    <t>68,7</t>
  </si>
  <si>
    <t>40</t>
  </si>
  <si>
    <t>417388144</t>
  </si>
  <si>
    <t>Ztužující věnce pro keramické stropní konstrukce pro vnitřní zdivo z děrovaných cihel z betonu železového včetně výztuže šířka vnitřní zdi 14,5 cm, stropní konstrukce tl. 25 cm</t>
  </si>
  <si>
    <t>689301951</t>
  </si>
  <si>
    <t>41</t>
  </si>
  <si>
    <t>417388174</t>
  </si>
  <si>
    <t>Ztužující věnce pro keramické stropní konstrukce pro vnitřní zdivo z děrovaných cihel z betonu železového včetně výztuže šířka vnitřní zdi 30 cm, stropní konstrukce tl. 25 cm</t>
  </si>
  <si>
    <t>-122069172</t>
  </si>
  <si>
    <t>42</t>
  </si>
  <si>
    <t>4173881R</t>
  </si>
  <si>
    <t>Ztužující věnce pro keramické stropní konstrukce pro vnitřní zdivo z děrovaných cihel z betonu železového včetně výztuže šířka vnitřní zdi 8 cm, stropní konstrukce tl. 25 cm</t>
  </si>
  <si>
    <t>923510005</t>
  </si>
  <si>
    <t>63,95</t>
  </si>
  <si>
    <t>43</t>
  </si>
  <si>
    <t>451577777</t>
  </si>
  <si>
    <t>Podklad nebo lože pod dlažbu (přídlažbu) v ploše vodorovné nebo ve sklonu do 1:5, tloušťky od 30 do 100 mm z kameniva těženého</t>
  </si>
  <si>
    <t>-667170682</t>
  </si>
  <si>
    <t>Poznámka k položce:_x000d_
frakce 0-63</t>
  </si>
  <si>
    <t>44</t>
  </si>
  <si>
    <t>451577877</t>
  </si>
  <si>
    <t>Podklad nebo lože pod dlažbu (přídlažbu) v ploše vodorovné nebo ve sklonu do 1:5, tloušťky od 30 do 100 mm ze štěrkopísku</t>
  </si>
  <si>
    <t>-599131681</t>
  </si>
  <si>
    <t>Poznámka k položce:_x000d_
frakce 8-16, tl. 50 mm</t>
  </si>
  <si>
    <t>45</t>
  </si>
  <si>
    <t>451579777</t>
  </si>
  <si>
    <t>Podklad nebo lože pod dlažbu (přídlažbu) Příplatek k cenám za každých dalších i započatých 10 mm tloušťky podkladu nebo lože z kameniva těženého</t>
  </si>
  <si>
    <t>-524079990</t>
  </si>
  <si>
    <t>90*10 'Přepočtené koeficientem množství</t>
  </si>
  <si>
    <t>Komunikace pozemní</t>
  </si>
  <si>
    <t>Úpravy povrchů, podlahy a osazování výplní</t>
  </si>
  <si>
    <t>46</t>
  </si>
  <si>
    <t>612131100</t>
  </si>
  <si>
    <t>Podkladní a spojovací vrstva vnitřních omítaných ploch vápenný postřik nanášený ručně celoplošně stěn</t>
  </si>
  <si>
    <t>-1651207476</t>
  </si>
  <si>
    <t>2*43,774+17,135+146,637+2*166,527+2*93,149+80,7*0,25</t>
  </si>
  <si>
    <t>47</t>
  </si>
  <si>
    <t>612321121</t>
  </si>
  <si>
    <t>Omítka vápenocementová vnitřních ploch nanášená ručně jednovrstvá, tloušťky do 10 mm hladká svislých konstrukcí stěn</t>
  </si>
  <si>
    <t>-1998411447</t>
  </si>
  <si>
    <t xml:space="preserve">Poznámka k položce:_x000d_
Pod obklad._x000d_
</t>
  </si>
  <si>
    <t>209,84</t>
  </si>
  <si>
    <t>48</t>
  </si>
  <si>
    <t>612321141</t>
  </si>
  <si>
    <t>Omítka vápenocementová vnitřních ploch nanášená ručně dvouvrstvá, tloušťky jádrové omítky do 10 mm a tloušťky štuku do 3 mm štuková svislých konstrukcí stěn</t>
  </si>
  <si>
    <t>1041439448</t>
  </si>
  <si>
    <t>790,847-209,84</t>
  </si>
  <si>
    <t>49</t>
  </si>
  <si>
    <t>619995001</t>
  </si>
  <si>
    <t>Začištění omítek (s dodáním hmot) kolem oken, dveří, podlah, obkladů apod.</t>
  </si>
  <si>
    <t>-447914857</t>
  </si>
  <si>
    <t>2*(8*0,5+8*0,75+0,75+1+9*1,25+9*1,25+2*2,3)+1,5+1,5</t>
  </si>
  <si>
    <t>50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</si>
  <si>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</si>
  <si>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</si>
  <si>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474513989</t>
  </si>
  <si>
    <t>45,7+19</t>
  </si>
  <si>
    <t>51</t>
  </si>
  <si>
    <t>M</t>
  </si>
  <si>
    <t>59051476</t>
  </si>
  <si>
    <t>profil začišťovací PVC 9mm s výztužnou tkaninou pro ostění ETICS</t>
  </si>
  <si>
    <t>906512203</t>
  </si>
  <si>
    <t>64,7*1,05 'Přepočtené koeficientem množství</t>
  </si>
  <si>
    <t>52</t>
  </si>
  <si>
    <t>622151001</t>
  </si>
  <si>
    <t>Penetrační nátěr vnějších pastovitých tenkovrstvých omítek akrylátový stěn</t>
  </si>
  <si>
    <t>1129672112</t>
  </si>
  <si>
    <t>176,162+80,7*0,25</t>
  </si>
  <si>
    <t>53</t>
  </si>
  <si>
    <t>622151021</t>
  </si>
  <si>
    <t>Penetrační nátěr vnějších pastovitých tenkovrstvých omítek mozaikových akrylátový stěn</t>
  </si>
  <si>
    <t>558721998</t>
  </si>
  <si>
    <t>0,4*(24,42*2+10,17*2)</t>
  </si>
  <si>
    <t>54</t>
  </si>
  <si>
    <t>622211011</t>
  </si>
  <si>
    <t>Montáž kontaktního zateplení lepením a mechanickým kotvením z polystyrenových desek na vnější stěny, na podklad betonový nebo z lehčeného betonu, z tvárnic keramických nebo vápenopískových, tloušťky desek přes 40 do 80 mm</t>
  </si>
  <si>
    <t>62184785</t>
  </si>
  <si>
    <t>Poznámka k položce:_x000d_
viz. řez</t>
  </si>
  <si>
    <t>0,75*(24,42*2+10,17*2)</t>
  </si>
  <si>
    <t>55</t>
  </si>
  <si>
    <t>28376404</t>
  </si>
  <si>
    <t>deska XPS hrana rovná a strukturovaný povrch λ=0033</t>
  </si>
  <si>
    <t>229625037</t>
  </si>
  <si>
    <t>51,885*0,08</t>
  </si>
  <si>
    <t>4,151*1,05 'Přepočtené koeficientem množství</t>
  </si>
  <si>
    <t>56</t>
  </si>
  <si>
    <t>622211021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</si>
  <si>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</si>
  <si>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1272120873</t>
  </si>
  <si>
    <t>158,373+17,789</t>
  </si>
  <si>
    <t>57</t>
  </si>
  <si>
    <t>28375939</t>
  </si>
  <si>
    <t>deska EPS 70 fasádní λ=0,039 tl 120mm</t>
  </si>
  <si>
    <t>-234747000</t>
  </si>
  <si>
    <t>176,162*1,05 'Přepočtené koeficientem množství</t>
  </si>
  <si>
    <t>58</t>
  </si>
  <si>
    <t>622212051</t>
  </si>
  <si>
    <t>Montáž kontaktního zateplení vnějšího ostění, nadpraží nebo parapetu lepením z polystyrenových desek hloubky špalet přes 200 do 400 mm, tloušťky desek do 40 mm</t>
  </si>
  <si>
    <t>-366554437</t>
  </si>
  <si>
    <t>80,7</t>
  </si>
  <si>
    <t>59</t>
  </si>
  <si>
    <t>28376070</t>
  </si>
  <si>
    <t>deska EPS grafitová fasádní λ=0,030-0,031 tl 20mm</t>
  </si>
  <si>
    <t>2021341929</t>
  </si>
  <si>
    <t>80,7*0,25</t>
  </si>
  <si>
    <t>20,175*1,1 'Přepočtené koeficientem množství</t>
  </si>
  <si>
    <t>60</t>
  </si>
  <si>
    <t>622252001</t>
  </si>
  <si>
    <t>Montáž profilů kontaktního zateplení zakládacích soklových připevněných hmoždinkami</t>
  </si>
  <si>
    <t>-1167219205</t>
  </si>
  <si>
    <t>24,5*2+10,25*2-1,5*2</t>
  </si>
  <si>
    <t>61</t>
  </si>
  <si>
    <t>59051647</t>
  </si>
  <si>
    <t>profil zakládací Al tl 0,7mm pro ETICS pro izolant tl 100mm</t>
  </si>
  <si>
    <t>896328612</t>
  </si>
  <si>
    <t>66,5*1,05 'Přepočtené koeficientem množství</t>
  </si>
  <si>
    <t>62</t>
  </si>
  <si>
    <t>622252002</t>
  </si>
  <si>
    <t>Montáž profilů kontaktního zateplení ostatních stěnových, dilatačních apod. lepených do tmelu</t>
  </si>
  <si>
    <t>-1331876933</t>
  </si>
  <si>
    <t>2*(8*0,75+1+9*1,25+2*2,3)</t>
  </si>
  <si>
    <t>63</t>
  </si>
  <si>
    <t>59051486</t>
  </si>
  <si>
    <t>profil rohový PVC 15x15mm s výztužnou tkaninou š 100mm pro ETICS</t>
  </si>
  <si>
    <t>821715683</t>
  </si>
  <si>
    <t>45,7*1,05 'Přepočtené koeficientem množství</t>
  </si>
  <si>
    <t>64</t>
  </si>
  <si>
    <t>-1380706380</t>
  </si>
  <si>
    <t>16+1,5*2</t>
  </si>
  <si>
    <t>65</t>
  </si>
  <si>
    <t>59051510</t>
  </si>
  <si>
    <t>profil začišťovací s okapnicí PVC s výztužnou tkaninou pro nadpraží ETICS</t>
  </si>
  <si>
    <t>1575954726</t>
  </si>
  <si>
    <t>19*1,05 'Přepočtené koeficientem množství</t>
  </si>
  <si>
    <t>66</t>
  </si>
  <si>
    <t>1384932111</t>
  </si>
  <si>
    <t>8*0,5+0,75+9*1,25</t>
  </si>
  <si>
    <t>67</t>
  </si>
  <si>
    <t>59051512</t>
  </si>
  <si>
    <t>profil začišťovací s okapnicí PVC s výztužnou tkaninou pro parapet ETICS</t>
  </si>
  <si>
    <t>-755572425</t>
  </si>
  <si>
    <t>16*1,05 'Přepočtené koeficientem množství</t>
  </si>
  <si>
    <t>68</t>
  </si>
  <si>
    <t>622511112</t>
  </si>
  <si>
    <t>Omítka tenkovrstvá akrylátová vnějších ploch probarvená bez penetrace mozaiková střednězrnná stěn</t>
  </si>
  <si>
    <t>1462594298</t>
  </si>
  <si>
    <t>69</t>
  </si>
  <si>
    <t>622541012</t>
  </si>
  <si>
    <t>Omítka tenkovrstvá silikonsilikátová vnějších ploch probarvená bez penetrace, zatíraná (škrábaná), tloušťky 1,5 mm stěn</t>
  </si>
  <si>
    <t>-186075978</t>
  </si>
  <si>
    <t>196,337</t>
  </si>
  <si>
    <t>70</t>
  </si>
  <si>
    <t>629991012</t>
  </si>
  <si>
    <t>Zakrytí vnějších ploch před znečištěním včetně pozdějšího odkrytí výplní otvorů a svislých ploch fólií přilepenou na začišťovací lištu</t>
  </si>
  <si>
    <t>370570103</t>
  </si>
  <si>
    <t>8*(0,5*0,75)+0,75*1+9*(1,25*1,25)+2*(1,5*2,3)</t>
  </si>
  <si>
    <t>71</t>
  </si>
  <si>
    <t>631311115</t>
  </si>
  <si>
    <t>Mazanina z betonu prostého bez zvýšených nároků na prostředí tl. přes 50 do 80 mm tř. C 20/25</t>
  </si>
  <si>
    <t>-2103159897</t>
  </si>
  <si>
    <t>201,61*0,065</t>
  </si>
  <si>
    <t>72</t>
  </si>
  <si>
    <t>631319011</t>
  </si>
  <si>
    <t>Příplatek k cenám mazanin za úpravu povrchu mazaniny přehlazením, mazanina tl. přes 50 do 80 mm</t>
  </si>
  <si>
    <t>-1787750055</t>
  </si>
  <si>
    <t>73</t>
  </si>
  <si>
    <t>631362021</t>
  </si>
  <si>
    <t>Výztuž mazanin ze svařovaných sítí z drátů typu KARI</t>
  </si>
  <si>
    <t>783076658</t>
  </si>
  <si>
    <t>201,61*0,006</t>
  </si>
  <si>
    <t>74</t>
  </si>
  <si>
    <t>632481213</t>
  </si>
  <si>
    <t>Separační vrstva k oddělení podlahových vrstev z polyetylénové fólie</t>
  </si>
  <si>
    <t>-468522080</t>
  </si>
  <si>
    <t>75</t>
  </si>
  <si>
    <t>637121113</t>
  </si>
  <si>
    <t>Okapový chodník z kameniva s udusáním a urovnáním povrchu z kačírku tl. 200 mm</t>
  </si>
  <si>
    <t>-1893774834</t>
  </si>
  <si>
    <t>76</t>
  </si>
  <si>
    <t>637311122</t>
  </si>
  <si>
    <t>Okapový chodník z obrubníků betonových chodníkových, se zalitím spár cementovou maltou do lože z betonu prostého, z obrubníků stojatých</t>
  </si>
  <si>
    <t>1127076833</t>
  </si>
  <si>
    <t>0,5+24,5+0,5+0,5+10,25+0,5*2+3,5</t>
  </si>
  <si>
    <t>Ostatní konstrukce a práce, bourání</t>
  </si>
  <si>
    <t>77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</si>
  <si>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</si>
  <si>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</si>
  <si>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273760340</t>
  </si>
  <si>
    <t>1,46+24,5-3,5+5,01+5,01+10,25+1,46 "kolem zpevněné plochy"</t>
  </si>
  <si>
    <t>78</t>
  </si>
  <si>
    <t>59217017</t>
  </si>
  <si>
    <t>obrubník betonový chodníkový 1000x100x250mm</t>
  </si>
  <si>
    <t>1965520379</t>
  </si>
  <si>
    <t>44,19*1,02 'Přepočtené koeficientem množství</t>
  </si>
  <si>
    <t>79</t>
  </si>
  <si>
    <t>941111111</t>
  </si>
  <si>
    <t>Lešení řadové trubkové lehké pracovní s podlahami s provozním zatížením tř. 3 do 200 kg/m2 šířky tř. W06 od 0,6 do 0,9 m výšky do 10 m montáž</t>
  </si>
  <si>
    <t>-1969901682</t>
  </si>
  <si>
    <t>196,337-20,175+24,713</t>
  </si>
  <si>
    <t>80</t>
  </si>
  <si>
    <t>941111211</t>
  </si>
  <si>
    <t>Lešení řadové trubkové lehké pracovní s podlahami s provozním zatížením tř. 3 do 200 kg/m2 šířky tř. W06 od 0,6 do 0,9 m výšky do 10 m příplatek k ceně za každý den použití</t>
  </si>
  <si>
    <t>-1817860588</t>
  </si>
  <si>
    <t>200,875*30 'Přepočtené koeficientem množství</t>
  </si>
  <si>
    <t>81</t>
  </si>
  <si>
    <t>941111811</t>
  </si>
  <si>
    <t>Lešení řadové trubkové lehké pracovní s podlahami s provozním zatížením tř. 3 do 200 kg/m2 šířky tř. W06 od 0,6 do 0,9 m výšky do 10 m demontáž</t>
  </si>
  <si>
    <t>1127075615</t>
  </si>
  <si>
    <t>82</t>
  </si>
  <si>
    <t>944511111</t>
  </si>
  <si>
    <t>Síť ochranná zavěšená na konstrukci lešení z textilie z umělých vláken montáž</t>
  </si>
  <si>
    <t>-545912302</t>
  </si>
  <si>
    <t>83</t>
  </si>
  <si>
    <t>944511211</t>
  </si>
  <si>
    <t>Síť ochranná zavěšená na konstrukci lešení z textilie z umělých vláken příplatek k ceně za každý den použití</t>
  </si>
  <si>
    <t>-1828656517</t>
  </si>
  <si>
    <t>84</t>
  </si>
  <si>
    <t>944511811</t>
  </si>
  <si>
    <t>Síť ochranná zavěšená na konstrukci lešení z textilie z umělých vláken demontáž</t>
  </si>
  <si>
    <t>-1009596301</t>
  </si>
  <si>
    <t>85</t>
  </si>
  <si>
    <t>952901111</t>
  </si>
  <si>
    <t>Vyčištění budov nebo objektů před předáním do užívání budov bytové nebo občanské výstavby, světlé výšky podlaží do 4 m</t>
  </si>
  <si>
    <t>-1639072519</t>
  </si>
  <si>
    <t>201,61</t>
  </si>
  <si>
    <t>86</t>
  </si>
  <si>
    <t>953943211</t>
  </si>
  <si>
    <t>Osazování drobných kovových předmětů kotvených do stěny hasicího přístroje</t>
  </si>
  <si>
    <t>246164686</t>
  </si>
  <si>
    <t>87</t>
  </si>
  <si>
    <t>44932114</t>
  </si>
  <si>
    <t>přístroj hasicí ruční práškový PG 6 LE</t>
  </si>
  <si>
    <t>-1125211271</t>
  </si>
  <si>
    <t>998</t>
  </si>
  <si>
    <t>Přesun hmot</t>
  </si>
  <si>
    <t>88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</si>
  <si>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</si>
  <si>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</si>
  <si>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-943041049</t>
  </si>
  <si>
    <t>PSV</t>
  </si>
  <si>
    <t>Práce a dodávky PSV</t>
  </si>
  <si>
    <t>711</t>
  </si>
  <si>
    <t>Izolace proti vodě, vlhkosti a plynům</t>
  </si>
  <si>
    <t>89</t>
  </si>
  <si>
    <t>711111001</t>
  </si>
  <si>
    <t>Provedení izolace proti zemní vlhkosti natěradly a tmely za studena na ploše vodorovné V nátěrem penetračním</t>
  </si>
  <si>
    <t>-660944733</t>
  </si>
  <si>
    <t>Poznámka k položce:_x000d_
provedeno dvojnásobně</t>
  </si>
  <si>
    <t>(24,3*10,05)*2</t>
  </si>
  <si>
    <t>90</t>
  </si>
  <si>
    <t>11163150</t>
  </si>
  <si>
    <t>lak penetrační asfaltový</t>
  </si>
  <si>
    <t>1729878793</t>
  </si>
  <si>
    <t>488,43*0,0003 'Přepočtené koeficientem množství</t>
  </si>
  <si>
    <t>91</t>
  </si>
  <si>
    <t>711141559</t>
  </si>
  <si>
    <t>Provedení izolace proti zemní vlhkosti pásy přitavením NAIP na ploše vodorovné V</t>
  </si>
  <si>
    <t>-1564426197</t>
  </si>
  <si>
    <t>488,43</t>
  </si>
  <si>
    <t>92</t>
  </si>
  <si>
    <t>62836201</t>
  </si>
  <si>
    <t xml:space="preserve">pás těžký asfaltovaný pískovaný tl. 4,0mm,  vložka skelná rohož a Al fólie, krycí vrstva oxidovaný asfalt</t>
  </si>
  <si>
    <t>698759203</t>
  </si>
  <si>
    <t>488,43*1,1655 'Přepočtené koeficientem množství</t>
  </si>
  <si>
    <t>93</t>
  </si>
  <si>
    <t>-853253548</t>
  </si>
  <si>
    <t>24,3*10,05</t>
  </si>
  <si>
    <t>94</t>
  </si>
  <si>
    <t>62831116</t>
  </si>
  <si>
    <t>pás těžký asfaltovaný IPA400/H-PE S40</t>
  </si>
  <si>
    <t>1698667703</t>
  </si>
  <si>
    <t>244,215*1,1655 'Přepočtené koeficientem množství</t>
  </si>
  <si>
    <t>95</t>
  </si>
  <si>
    <t>711193121.SMB</t>
  </si>
  <si>
    <t>Izolace proti vlhkosti na vodorovné ploše těsnicí kaší minerální SCHOMBURG AQUAFIN 2K/M</t>
  </si>
  <si>
    <t>-898928519</t>
  </si>
  <si>
    <t>Poznámka k položce:_x000d_
Pod dlažbu.</t>
  </si>
  <si>
    <t>128,75</t>
  </si>
  <si>
    <t>96</t>
  </si>
  <si>
    <t>1254211802</t>
  </si>
  <si>
    <t>201,61-6,66-7,77-14,8-6,66-11,93-7,4-11,1-4,48-9,75-42,68-14,8-7,4</t>
  </si>
  <si>
    <t>97</t>
  </si>
  <si>
    <t>711193131.SMB</t>
  </si>
  <si>
    <t>Izolace proti vlhkosti na svislé ploše těsnicí kaší minerální SCHOMBURG AQUAFIN 2K/M</t>
  </si>
  <si>
    <t>1690445544</t>
  </si>
  <si>
    <t>Poznámka k položce:_x000d_
Pod obklad do výšky 25 cm.</t>
  </si>
  <si>
    <t>0,25*(10,4+14,2+5+5+13,2+5,2+7+5+5+6,6+15,1+5)+1,75*(1,3+1,5+1,5+1,3*2+3+1,3*2+2,5+1,5*2+3)</t>
  </si>
  <si>
    <t>98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</si>
  <si>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</si>
  <si>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</si>
  <si>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</si>
  <si>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447522074</t>
  </si>
  <si>
    <t>712</t>
  </si>
  <si>
    <t>Povlakové krytiny</t>
  </si>
  <si>
    <t>99</t>
  </si>
  <si>
    <t>R</t>
  </si>
  <si>
    <t>712A0302</t>
  </si>
  <si>
    <t>Hydroizolace plochých střech pásy asfaltované přitavené modifikované podkladní (bez posypu)</t>
  </si>
  <si>
    <t>-486603019</t>
  </si>
  <si>
    <t>100</t>
  </si>
  <si>
    <t>712A0303</t>
  </si>
  <si>
    <t>Hydroizolace plochých střech pásy asfaltované přitavené modifikované vrchní (s posypem)</t>
  </si>
  <si>
    <t>-354960936</t>
  </si>
  <si>
    <t>101</t>
  </si>
  <si>
    <t>998712201</t>
  </si>
  <si>
    <t>Přesun hmot pro povlakové krytiny stanovený procentní sazbou (%) z ceny vodorovná dopravní vzdálenost do 50 m v objektech výšky do 6 m</t>
  </si>
  <si>
    <t>1932539569</t>
  </si>
  <si>
    <t>713</t>
  </si>
  <si>
    <t>Izolace tepelné</t>
  </si>
  <si>
    <t>102</t>
  </si>
  <si>
    <t>713111111</t>
  </si>
  <si>
    <t>Montáž tepelné izolace stropů rohožemi, pásy, dílci, deskami, bloky (izolační materiál ve specifikaci) vrchem bez překrytí lepenkou kladenými volně</t>
  </si>
  <si>
    <t>1537398662</t>
  </si>
  <si>
    <t>103</t>
  </si>
  <si>
    <t>63152357</t>
  </si>
  <si>
    <t>deska tepelně izolační minerální vkládaná do roštů nebo kazet provětrávaných kcí λ=0,035 tl 150mm</t>
  </si>
  <si>
    <t>-958741957</t>
  </si>
  <si>
    <t>201,61*1,05 'Přepočtené koeficientem množství</t>
  </si>
  <si>
    <t>104</t>
  </si>
  <si>
    <t>370501675</t>
  </si>
  <si>
    <t>2*(24,5*10,25) "2 vrstvy"</t>
  </si>
  <si>
    <t>105</t>
  </si>
  <si>
    <t>ISV.8592248000819</t>
  </si>
  <si>
    <t>Isover UNI 100mm, λD = 0,035 (W·m-1·K-1),1200x600x100mm, univerzální izolace z čedičových vláken, vhodná zejména mezi a pod krokve.</t>
  </si>
  <si>
    <t>691720999</t>
  </si>
  <si>
    <t>502,25*1,05 'Přepočtené koeficientem množství</t>
  </si>
  <si>
    <t>106</t>
  </si>
  <si>
    <t>713121111</t>
  </si>
  <si>
    <t>Montáž tepelné izolace podlah rohožemi, pásy, deskami, dílci, bloky (izolační materiál ve specifikaci) kladenými volně jednovrstvá</t>
  </si>
  <si>
    <t>-1426337596</t>
  </si>
  <si>
    <t>107</t>
  </si>
  <si>
    <t>28375910</t>
  </si>
  <si>
    <t>deska EPS 150 pro konstrukce s vysokým zatížením λ=0,035 tl 60mm</t>
  </si>
  <si>
    <t>-1422338505</t>
  </si>
  <si>
    <t>201,61*2</t>
  </si>
  <si>
    <t>403,22*1,05 'Přepočtené koeficientem množství</t>
  </si>
  <si>
    <t>108</t>
  </si>
  <si>
    <t>713151131</t>
  </si>
  <si>
    <t>Montáž tepelné izolace střech šikmých rohožemi, pásy, deskami (izolační materiál ve specifikaci) kladenými volně nad krokve, sklonu střechy do 30°</t>
  </si>
  <si>
    <t>2048691977</t>
  </si>
  <si>
    <t>281,121*1,15</t>
  </si>
  <si>
    <t>109</t>
  </si>
  <si>
    <t>59244376</t>
  </si>
  <si>
    <t>fólie hydroizolační vysoce difůzní třívrstvá kontaktní podstřešní (role 1,5 x 50m)</t>
  </si>
  <si>
    <t>-898757874</t>
  </si>
  <si>
    <t>323,289</t>
  </si>
  <si>
    <t>323,289*1,05 'Přepočtené koeficientem množství</t>
  </si>
  <si>
    <t>110</t>
  </si>
  <si>
    <t>998713201</t>
  </si>
  <si>
    <t>Přesun hmot pro izolace tepelné stanovený procentní sazbou (%) z ceny vodorovná dopravní vzdálenost do 50 m v objektech výšky do 6 m</t>
  </si>
  <si>
    <t>1471576046</t>
  </si>
  <si>
    <t>761</t>
  </si>
  <si>
    <t>Konstrukce prosvětlovací</t>
  </si>
  <si>
    <t>111</t>
  </si>
  <si>
    <t>761A3001</t>
  </si>
  <si>
    <t>Dveře zárubně obložkové pro dveře 1křídlové</t>
  </si>
  <si>
    <t>179326580</t>
  </si>
  <si>
    <t>112</t>
  </si>
  <si>
    <t>761A3002</t>
  </si>
  <si>
    <t>Dveře zárubně obložkové pro dveře 2křídlové</t>
  </si>
  <si>
    <t>111136895</t>
  </si>
  <si>
    <t>113</t>
  </si>
  <si>
    <t>761A3121</t>
  </si>
  <si>
    <t>Dveře dveře vnitřní dřevěné nebo plastové do obložkové zárubně 1křídlové</t>
  </si>
  <si>
    <t>-1208994912</t>
  </si>
  <si>
    <t>114</t>
  </si>
  <si>
    <t>761A3122</t>
  </si>
  <si>
    <t>Dveře dveře vnitřní dřevěné nebo plastové do obložkové zárubně 2křídlové</t>
  </si>
  <si>
    <t>161340235</t>
  </si>
  <si>
    <t>115</t>
  </si>
  <si>
    <t>761A3511</t>
  </si>
  <si>
    <t>Dveře dveře venkovní plastové 1křídlové</t>
  </si>
  <si>
    <t>-256235684</t>
  </si>
  <si>
    <t>Poznámka k položce:_x000d_
1000 x 2225 mm + fix 350 x 2300 mm, dle č.v. 10 ozn. 01</t>
  </si>
  <si>
    <t>116</t>
  </si>
  <si>
    <t>761A9105</t>
  </si>
  <si>
    <t>Doplňky k výplním otvorů parapety vnější z poplastovaného plechu</t>
  </si>
  <si>
    <t>2032118746</t>
  </si>
  <si>
    <t>0,25*(8*0,5+0,75+9*1,25)</t>
  </si>
  <si>
    <t>117</t>
  </si>
  <si>
    <t>761A9201</t>
  </si>
  <si>
    <t>Doplňky k výplním otvorů parapety vnitřní desky šířky do 30 cm</t>
  </si>
  <si>
    <t>834087085</t>
  </si>
  <si>
    <t>118</t>
  </si>
  <si>
    <t>998761201.1</t>
  </si>
  <si>
    <t>Přesun hmot pro konstrukce prosvětlovací stanovený procentní sazbou (%) z ceny vodorovná dopravní vzdálenost do 50 m v objektech výšky do 6 m</t>
  </si>
  <si>
    <t>1986490838</t>
  </si>
  <si>
    <t>762</t>
  </si>
  <si>
    <t>Konstrukce tesařské</t>
  </si>
  <si>
    <t>119</t>
  </si>
  <si>
    <t>762511227</t>
  </si>
  <si>
    <t>Podlahové konstrukce podkladové z dřevoštěpkových desek OSB jednovrstvých lepených na pero a drážku nebroušených, tloušťky desky 25 mm</t>
  </si>
  <si>
    <t>-2091393682</t>
  </si>
  <si>
    <t>Poznámka k položce:_x000d_
podlaha vazníků</t>
  </si>
  <si>
    <t>120</t>
  </si>
  <si>
    <t>762A1002</t>
  </si>
  <si>
    <t>Krov vázaná konstrukce krovu střechy sedlové přímé</t>
  </si>
  <si>
    <t>1622329011</t>
  </si>
  <si>
    <t>24,9*11,29</t>
  </si>
  <si>
    <t>121</t>
  </si>
  <si>
    <t>762A3001</t>
  </si>
  <si>
    <t>Bednění a laťování krovů laťování na střechách osová vzdálenost do 150 mm</t>
  </si>
  <si>
    <t>1363155973</t>
  </si>
  <si>
    <t>122</t>
  </si>
  <si>
    <t>762A3112</t>
  </si>
  <si>
    <t>Bednění a laťování krovů bednění střech z desek dřevoštěpkových tl. 22 mm</t>
  </si>
  <si>
    <t>-1557178753</t>
  </si>
  <si>
    <t>123</t>
  </si>
  <si>
    <t>998762201</t>
  </si>
  <si>
    <t>Přesun hmot pro konstrukce tesařské stanovený procentní sazbou (%) z ceny vodorovná dopravní vzdálenost do 50 m v objektech výšky do 6 m</t>
  </si>
  <si>
    <t>802394372</t>
  </si>
  <si>
    <t>763</t>
  </si>
  <si>
    <t>Konstrukce suché výstavby</t>
  </si>
  <si>
    <t>124</t>
  </si>
  <si>
    <t>763131433</t>
  </si>
  <si>
    <t xml:space="preserve">Podhled ze sádrokartonových desek  dvouvrstvá zavěšená spodní konstrukce z ocelových profilů CD, UD jednoduše opláštěná deskou protipožární DF, tl. 15 mm, TI tl. 60 mm 50 kg/m3</t>
  </si>
  <si>
    <t>371036503</t>
  </si>
  <si>
    <t>125</t>
  </si>
  <si>
    <t>763131714.1</t>
  </si>
  <si>
    <t>Podhled ze sádrokartonových desek ostatní práce a konstrukce na podhledech ze sádrokartonových desek základní penetrační nátěr</t>
  </si>
  <si>
    <t>-1464474586</t>
  </si>
  <si>
    <t>126</t>
  </si>
  <si>
    <t>763131751.1</t>
  </si>
  <si>
    <t>Podhled ze sádrokartonových desek ostatní práce a konstrukce na podhledech ze sádrokartonových desek montáž parotěsné zábrany</t>
  </si>
  <si>
    <t>52792617</t>
  </si>
  <si>
    <t>127</t>
  </si>
  <si>
    <t>28329274.1</t>
  </si>
  <si>
    <t>fólie PE vyztužená pro parotěsnou vrstvu (reakce na oheň - třída E) 110g/m2</t>
  </si>
  <si>
    <t>1312118254</t>
  </si>
  <si>
    <t>201,61*1,1235 'Přepočtené koeficientem množství</t>
  </si>
  <si>
    <t>128</t>
  </si>
  <si>
    <t>998763401</t>
  </si>
  <si>
    <t>Přesun hmot pro konstrukce montované z desek stanovený procentní sazbou (%) z ceny vodorovná dopravní vzdálenost do 50 m v objektech výšky do 6 m</t>
  </si>
  <si>
    <t>-1546473276</t>
  </si>
  <si>
    <t>764</t>
  </si>
  <si>
    <t>Konstrukce klempířské</t>
  </si>
  <si>
    <t>129</t>
  </si>
  <si>
    <t>764541405</t>
  </si>
  <si>
    <t>Žlab podokapní z titanzinkového předzvětralého plechu včetně háků a čel půlkruhový rš 330 mm</t>
  </si>
  <si>
    <t>45958259</t>
  </si>
  <si>
    <t>24,9*2</t>
  </si>
  <si>
    <t>130</t>
  </si>
  <si>
    <t>764541446</t>
  </si>
  <si>
    <t>Žlab podokapní z titanzinkového předzvětralého plechu včetně háků a čel kotlík oválný (trychtýřový), rš žlabu/průměr svodu 330/100 mm</t>
  </si>
  <si>
    <t>543174465</t>
  </si>
  <si>
    <t>131</t>
  </si>
  <si>
    <t>764548423</t>
  </si>
  <si>
    <t>Svod z titanzinkového předzvětralého plechu včetně objímek, kolen a odskoků kruhový, průměru 100 mm</t>
  </si>
  <si>
    <t>132112479</t>
  </si>
  <si>
    <t>4*3,5</t>
  </si>
  <si>
    <t>132</t>
  </si>
  <si>
    <t>998764201</t>
  </si>
  <si>
    <t>Přesun hmot pro konstrukce klempířské stanovený procentní sazbou (%) z ceny vodorovná dopravní vzdálenost do 50 m v objektech výšky do 6 m</t>
  </si>
  <si>
    <t>982567885</t>
  </si>
  <si>
    <t>765</t>
  </si>
  <si>
    <t>Krytina skládaná</t>
  </si>
  <si>
    <t>133</t>
  </si>
  <si>
    <t>76513501R</t>
  </si>
  <si>
    <t xml:space="preserve">Montáž střešních  výlezů, plochy jednotlivě do 0,25 m2</t>
  </si>
  <si>
    <t>-20698225</t>
  </si>
  <si>
    <t>134</t>
  </si>
  <si>
    <t>5916115R</t>
  </si>
  <si>
    <t>výlez na střechu</t>
  </si>
  <si>
    <t>698522038</t>
  </si>
  <si>
    <t>135</t>
  </si>
  <si>
    <t>998765201</t>
  </si>
  <si>
    <t>Přesun hmot pro krytiny skládané stanovený procentní sazbou (%) z ceny vodorovná dopravní vzdálenost do 50 m v objektech výšky do 6 m</t>
  </si>
  <si>
    <t>1362226132</t>
  </si>
  <si>
    <t>766</t>
  </si>
  <si>
    <t>Konstrukce truhlářské</t>
  </si>
  <si>
    <t>136</t>
  </si>
  <si>
    <t>766231113</t>
  </si>
  <si>
    <t>Montáž sklápěcích schodů na půdu s vyřezáním otvoru a kompletizací</t>
  </si>
  <si>
    <t>-1701914298</t>
  </si>
  <si>
    <t>137</t>
  </si>
  <si>
    <t>55347581</t>
  </si>
  <si>
    <t>schody skládací protipožární,mech. z Al profilů, El 30 TI, pro výšku max. 280cm, 11 schodnic 110x70cm</t>
  </si>
  <si>
    <t>-375460147</t>
  </si>
  <si>
    <t>138</t>
  </si>
  <si>
    <t>766622131</t>
  </si>
  <si>
    <t>Montáž oken plastových včetně montáže rámu plochy přes 1 m2 otevíravých do zdiva, výšky do 1,5 m</t>
  </si>
  <si>
    <t>984918508</t>
  </si>
  <si>
    <t>9*(1,25*1,25)</t>
  </si>
  <si>
    <t>139</t>
  </si>
  <si>
    <t>611400R</t>
  </si>
  <si>
    <t>okno plastové dvoukřídlé otvíravé a vyklápěcí 125 x 125 cm ozn. T03, č.v. 12</t>
  </si>
  <si>
    <t>521115066</t>
  </si>
  <si>
    <t>140</t>
  </si>
  <si>
    <t>766622216</t>
  </si>
  <si>
    <t>Montáž oken plastových plochy do 1 m2 včetně montáže rámu otevíravých do zdiva</t>
  </si>
  <si>
    <t>-1894419797</t>
  </si>
  <si>
    <t>141</t>
  </si>
  <si>
    <t>6114002R</t>
  </si>
  <si>
    <t>okno plastové jednokřídlé vyklápěcí 50x75cm - ozn. T01 dle č.v. 12</t>
  </si>
  <si>
    <t>462406072</t>
  </si>
  <si>
    <t>142</t>
  </si>
  <si>
    <t>6114002R1</t>
  </si>
  <si>
    <t>okno plastové jednokřídlé vyklápěcí 75x100 cm - ozn. T02 dle č.v. 12</t>
  </si>
  <si>
    <t>1627729725</t>
  </si>
  <si>
    <t>143</t>
  </si>
  <si>
    <t>998766201</t>
  </si>
  <si>
    <t>Přesun hmot pro konstrukce truhlářské stanovený procentní sazbou (%) z ceny vodorovná dopravní vzdálenost do 50 m v objektech výšky do 6 m</t>
  </si>
  <si>
    <t>960228578</t>
  </si>
  <si>
    <t>771</t>
  </si>
  <si>
    <t>Podlahy z dlaždic</t>
  </si>
  <si>
    <t>144</t>
  </si>
  <si>
    <t>771574113</t>
  </si>
  <si>
    <t>Montáž podlah z dlaždic keramických lepených cementovým flexibilním lepidlem hladkých, tloušťky do 10 mm přes 12 do 19 ks/m2</t>
  </si>
  <si>
    <t>2038910681</t>
  </si>
  <si>
    <t>145</t>
  </si>
  <si>
    <t>59761290</t>
  </si>
  <si>
    <t xml:space="preserve">dlaždice keramické podlahové  (barevné) přes 9 do 12 ks/m2</t>
  </si>
  <si>
    <t>-92934172</t>
  </si>
  <si>
    <t>146</t>
  </si>
  <si>
    <t>771591111</t>
  </si>
  <si>
    <t xml:space="preserve">Podlahy - ostatní práce  penetrace podkladu</t>
  </si>
  <si>
    <t>1302133819</t>
  </si>
  <si>
    <t>147</t>
  </si>
  <si>
    <t>998771201</t>
  </si>
  <si>
    <t>Přesun hmot pro podlahy z dlaždic stanovený procentní sazbou (%) z ceny vodorovná dopravní vzdálenost do 50 m v objektech výšky do 6 m</t>
  </si>
  <si>
    <t>-1845762817</t>
  </si>
  <si>
    <t>781</t>
  </si>
  <si>
    <t>Dokončovací práce - obklady</t>
  </si>
  <si>
    <t>148</t>
  </si>
  <si>
    <t>781474112</t>
  </si>
  <si>
    <t>Montáž obkladů vnitřních stěn z dlaždic keramických lepených flexibilním lepidlem maloformátových hladkých přes 9 do 12 ks/m2</t>
  </si>
  <si>
    <t>-1261815330</t>
  </si>
  <si>
    <t>2*(10,4-0,8+14,2-0,8-0,7+5-0,7+5-0,7+13,2-0,7-0,8+5,2-0,7+5,6-0,7*2+7-0,9+8,8-0,9*2-0,7*3+5,6-0,7+5-0,7+5-0,7+6,2-0,7*4+6,6-0,7+15,1-0,8-0,7+5-0,7)</t>
  </si>
  <si>
    <t>0,6*(2,5+3,9)</t>
  </si>
  <si>
    <t>149</t>
  </si>
  <si>
    <t>59761001</t>
  </si>
  <si>
    <t>obklad velkoformátový keramický hladký přes 4 do 6ks/m2</t>
  </si>
  <si>
    <t>-464287123</t>
  </si>
  <si>
    <t>209,84*1,1 'Přepočtené koeficientem množství</t>
  </si>
  <si>
    <t>150</t>
  </si>
  <si>
    <t>781479191</t>
  </si>
  <si>
    <t>Montáž obkladů vnitřních stěn z dlaždic keramických Příplatek k cenám za plochu do 10 m2 jednotlivě</t>
  </si>
  <si>
    <t>894330792</t>
  </si>
  <si>
    <t>151</t>
  </si>
  <si>
    <t>781495111</t>
  </si>
  <si>
    <t xml:space="preserve">Ostatní prvky  ostatní práce penetrace podkladu</t>
  </si>
  <si>
    <t>-1176629316</t>
  </si>
  <si>
    <t>152</t>
  </si>
  <si>
    <t>998781201</t>
  </si>
  <si>
    <t>Přesun hmot pro obklady keramické stanovený procentní sazbou (%) z ceny vodorovná dopravní vzdálenost do 50 m v objektech výšky do 6 m</t>
  </si>
  <si>
    <t>1048933223</t>
  </si>
  <si>
    <t>784</t>
  </si>
  <si>
    <t>Dokončovací práce - malby a tapety</t>
  </si>
  <si>
    <t>153</t>
  </si>
  <si>
    <t>784111001</t>
  </si>
  <si>
    <t>Oprášení (ometení) podkladu v místnostech výšky do 3,80 m</t>
  </si>
  <si>
    <t>-483971763</t>
  </si>
  <si>
    <t>581,007+201,61</t>
  </si>
  <si>
    <t>154</t>
  </si>
  <si>
    <t>784171101</t>
  </si>
  <si>
    <t>Zakrytí nemalovaných ploch (materiál ve specifikaci) včetně pozdějšího odkrytí podlah</t>
  </si>
  <si>
    <t>1697519727</t>
  </si>
  <si>
    <t>155</t>
  </si>
  <si>
    <t>58124842</t>
  </si>
  <si>
    <t>fólie pro malířské potřeby zakrývací tl 7µ 4x5m</t>
  </si>
  <si>
    <t>401439397</t>
  </si>
  <si>
    <t>156</t>
  </si>
  <si>
    <t>784171111</t>
  </si>
  <si>
    <t>Zakrytí nemalovaných ploch (materiál ve specifikaci) včetně pozdějšího odkrytí svislých ploch např. stěn, oken, dveří v místnostech výšky do 3,80</t>
  </si>
  <si>
    <t>1024131464</t>
  </si>
  <si>
    <t>24,713</t>
  </si>
  <si>
    <t>157</t>
  </si>
  <si>
    <t>569066738</t>
  </si>
  <si>
    <t>24,713*1,05 'Přepočtené koeficientem množství</t>
  </si>
  <si>
    <t>158</t>
  </si>
  <si>
    <t>784181121</t>
  </si>
  <si>
    <t>Penetrace podkladu jednonásobná hloubková akrylátová bezbarvá v místnostech výšky do 3,80 m</t>
  </si>
  <si>
    <t>-1469770953</t>
  </si>
  <si>
    <t>581,007</t>
  </si>
  <si>
    <t>159</t>
  </si>
  <si>
    <t>784211101</t>
  </si>
  <si>
    <t>Malby z malířských směsí oděruvzdorných za mokra dvojnásobné, bílé za mokra oděruvzdorné výborně v místnostech výšky do 3,80 m</t>
  </si>
  <si>
    <t>-1452959783</t>
  </si>
  <si>
    <t>Práce a dodávky M</t>
  </si>
  <si>
    <t>46-M</t>
  </si>
  <si>
    <t>Zemní práce při extr.mont.pracích</t>
  </si>
  <si>
    <t>160</t>
  </si>
  <si>
    <t>460881612</t>
  </si>
  <si>
    <t>Kryt vozovek a chodníků kladení dlažby (materiál ve specifikaci) včetně spárování, do lože z kameniva těženého z dlaždic betonových tvarovaných nebo zámkových</t>
  </si>
  <si>
    <t>948728432</t>
  </si>
  <si>
    <t>161</t>
  </si>
  <si>
    <t>59245001</t>
  </si>
  <si>
    <t>dlažba zámková tvaru I 200x165x40mm přírodní</t>
  </si>
  <si>
    <t>-561830475</t>
  </si>
  <si>
    <t>90*1,02 'Přepočtené koeficientem množství</t>
  </si>
  <si>
    <t>1026b - ZTI + Vzduchotechnika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</si>
  <si>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</si>
  <si>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</si>
  <si>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</si>
  <si>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</si>
  <si>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</si>
  <si>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751 - Vzduchotechnika</t>
  </si>
  <si>
    <t>132251103</t>
  </si>
  <si>
    <t>Hloubení nezapažených rýh šířky do 800 mm strojně s urovnáním dna do předepsaného profilu a spádu v hornině třídy těžitelnosti I skupiny 3 přes 50 do 100 m3</t>
  </si>
  <si>
    <t>-1708309042</t>
  </si>
  <si>
    <t>41,5*0,8*2+11*0,8*1,5</t>
  </si>
  <si>
    <t>133251101</t>
  </si>
  <si>
    <t>Hloubení nezapažených šachet strojně v hornině třídy těžitelnosti I skupiny 3 do 20 m3</t>
  </si>
  <si>
    <t>-3500107</t>
  </si>
  <si>
    <t>0,446+1,696</t>
  </si>
  <si>
    <t>965283317</t>
  </si>
  <si>
    <t>79,6+2,142-53,62</t>
  </si>
  <si>
    <t>63646346</t>
  </si>
  <si>
    <t>28,122*10 'Přepočtené koeficientem množství</t>
  </si>
  <si>
    <t>167151101</t>
  </si>
  <si>
    <t>Nakládání, skládání a překládání neulehlého výkopku nebo sypaniny strojně nakládání, množství do 100 m3, z horniny třídy těžitelnosti I, skupiny 1 až 3</t>
  </si>
  <si>
    <t>-1488729642</t>
  </si>
  <si>
    <t>-2057780523</t>
  </si>
  <si>
    <t>391138705</t>
  </si>
  <si>
    <t>174101101</t>
  </si>
  <si>
    <t>Zásyp sypaninou z jakékoliv horniny strojně s uložením výkopku ve vrstvách se zhutněním jam, šachet, rýh nebo kolem objektů v těchto vykopávkách</t>
  </si>
  <si>
    <t>-12953725</t>
  </si>
  <si>
    <t>41,5*0,8*1,35+11*0,8*1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</si>
  <si>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</si>
  <si>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</si>
  <si>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-1057628906</t>
  </si>
  <si>
    <t>41,5*0,8*0,65+11*0,8*0,5</t>
  </si>
  <si>
    <t>58331200</t>
  </si>
  <si>
    <t>štěrkopísek netříděný</t>
  </si>
  <si>
    <t>-1959344785</t>
  </si>
  <si>
    <t>25,98*2 'Přepočtené koeficientem množství</t>
  </si>
  <si>
    <t>Trubní vedení</t>
  </si>
  <si>
    <t>64631R</t>
  </si>
  <si>
    <t>Napojení na stávající kanalizaci</t>
  </si>
  <si>
    <t>kpl</t>
  </si>
  <si>
    <t>1462952368</t>
  </si>
  <si>
    <t>800A1604</t>
  </si>
  <si>
    <t>Vodovodní přípojka vodoměrná šachta z plastu samonosná</t>
  </si>
  <si>
    <t>-817855389</t>
  </si>
  <si>
    <t>(PI*0,6*0,6*1,5)</t>
  </si>
  <si>
    <t>800A2022</t>
  </si>
  <si>
    <t>Kanalizační přípojka z trub plastových DN 150 mm</t>
  </si>
  <si>
    <t>1753689837</t>
  </si>
  <si>
    <t>800A2307</t>
  </si>
  <si>
    <t>Kanalizační přípojka kanalizační revizní šachta z plastu samonosná</t>
  </si>
  <si>
    <t>-754740940</t>
  </si>
  <si>
    <t>(PI*0,2*0,2*1,8)</t>
  </si>
  <si>
    <t>(PI*0,2*0,2*1,75)</t>
  </si>
  <si>
    <t>871161141</t>
  </si>
  <si>
    <t>Montáž vodovodního potrubí z plastů v otevřeném výkopu z polyetylenu PE 100 svařovaných na tupo SDR 11/PN16 D 32 x 3,0 mm</t>
  </si>
  <si>
    <t>1428945316</t>
  </si>
  <si>
    <t>28613524</t>
  </si>
  <si>
    <t>potrubí třívrstvé PE100 RC SDR11 32x3,0 dl 12m</t>
  </si>
  <si>
    <t>775804472</t>
  </si>
  <si>
    <t>11*1,015 'Přepočtené koeficientem množství</t>
  </si>
  <si>
    <t>892233122</t>
  </si>
  <si>
    <t>Proplach a dezinfekce vodovodního potrubí DN od 40 do 70</t>
  </si>
  <si>
    <t>-197697440</t>
  </si>
  <si>
    <t>892241111</t>
  </si>
  <si>
    <t>Tlakové zkoušky vodou na potrubí DN do 80</t>
  </si>
  <si>
    <t>-1579312859</t>
  </si>
  <si>
    <t>892351111</t>
  </si>
  <si>
    <t>Tlakové zkoušky vodou na potrubí DN 150 nebo 200</t>
  </si>
  <si>
    <t>-584019556</t>
  </si>
  <si>
    <t>892372111</t>
  </si>
  <si>
    <t>Tlakové zkoušky vodou zabezpečení konců potrubí při tlakových zkouškách DN do 300</t>
  </si>
  <si>
    <t>1668647888</t>
  </si>
  <si>
    <t>998276101</t>
  </si>
  <si>
    <t>Přesun hmot pro trubní vedení hloubené z trub z plastických hmot nebo sklolaminátových pro vodovody, kanalizace, teplovody, produktovody v otevřeném výkopu dopravní vzdálenost do 15 m</t>
  </si>
  <si>
    <t>1097093603</t>
  </si>
  <si>
    <t>721</t>
  </si>
  <si>
    <t>Zdravotechnika - vnitřní kanalizace</t>
  </si>
  <si>
    <t>721173401</t>
  </si>
  <si>
    <t>Potrubí z trub PVC SN4 svodné (ležaté) DN 110</t>
  </si>
  <si>
    <t>1843645313</t>
  </si>
  <si>
    <t>3,8+1,2+1+1,2+1,5+1+1,5+0,5+1,5+3,5+0,8+2+1</t>
  </si>
  <si>
    <t>721173402</t>
  </si>
  <si>
    <t>Potrubí z trub PVC SN4 svodné (ležaté) DN 125</t>
  </si>
  <si>
    <t>1136036341</t>
  </si>
  <si>
    <t>3,5+8+3+1+1,3+3,5+1+0,5+0,5+6,5+1,5+1+1,5+4,5</t>
  </si>
  <si>
    <t>721173403</t>
  </si>
  <si>
    <t>Potrubí z trub PVC SN4 svodné (ležaté) DN 160</t>
  </si>
  <si>
    <t>194616915</t>
  </si>
  <si>
    <t>7,5+7</t>
  </si>
  <si>
    <t>721174043</t>
  </si>
  <si>
    <t>Potrubí z trub polypropylenových připojovací DN 50</t>
  </si>
  <si>
    <t>-942666529</t>
  </si>
  <si>
    <t>9+0,5+1+0,5+0,5+0,5+0,5+1,3+0,5+0,5+5+0,5+1,5+0,5+1,5+9*1,5/3</t>
  </si>
  <si>
    <t>721174044</t>
  </si>
  <si>
    <t>Potrubí z trub polypropylenových připojovací DN 75</t>
  </si>
  <si>
    <t>1992669066</t>
  </si>
  <si>
    <t>3+2,5+10+2,5+2,5+1,5-3</t>
  </si>
  <si>
    <t>721174045</t>
  </si>
  <si>
    <t>Potrubí z trub polypropylenových připojovací DN 110</t>
  </si>
  <si>
    <t>581742894</t>
  </si>
  <si>
    <t>3,5+2,3+0,5+0,5+1+1+4+1,5+2-3,5</t>
  </si>
  <si>
    <t>721174063</t>
  </si>
  <si>
    <t>Potrubí z trub polypropylenových větrací DN 110</t>
  </si>
  <si>
    <t>-1429847919</t>
  </si>
  <si>
    <t>3,5*7</t>
  </si>
  <si>
    <t>721211422</t>
  </si>
  <si>
    <t>Podlahové vpusti se svislým odtokem DN 50/75/110 mřížka nerez 138x138</t>
  </si>
  <si>
    <t>1612472598</t>
  </si>
  <si>
    <t>721273153</t>
  </si>
  <si>
    <t>Ventilační hlavice z polypropylenu (PP) DN 110</t>
  </si>
  <si>
    <t>-1825627872</t>
  </si>
  <si>
    <t>721290111</t>
  </si>
  <si>
    <t>Zkouška těsnosti kanalizace v objektech vodou do DN 125</t>
  </si>
  <si>
    <t>2099771102</t>
  </si>
  <si>
    <t>9+3+3,5+3,5+20,5+37,3+19,3+16+9,3+21</t>
  </si>
  <si>
    <t>721290112</t>
  </si>
  <si>
    <t>Zkouška těsnosti kanalizace v objektech vodou DN 150 nebo DN 200</t>
  </si>
  <si>
    <t>-965388423</t>
  </si>
  <si>
    <t>998721201</t>
  </si>
  <si>
    <t>Přesun hmot pro vnitřní kanalizace stanovený procentní sazbou (%) z ceny vodorovná dopravní vzdálenost do 50 m v objektech výšky do 6 m</t>
  </si>
  <si>
    <t>710603674</t>
  </si>
  <si>
    <t>722</t>
  </si>
  <si>
    <t>Zdravotechnika - vnitřní vodovod</t>
  </si>
  <si>
    <t>722173405</t>
  </si>
  <si>
    <t>Potrubí z plastových trubek z vícevrstvého polyethylenu (PE-Xc) spojované lisováním PN 10 do 70°C D 40/3,5</t>
  </si>
  <si>
    <t>1962050598</t>
  </si>
  <si>
    <t>722174001</t>
  </si>
  <si>
    <t>Potrubí z plastových trubek z polypropylenu PPR svařovaných polyfúzně PN 16 (SDR 7,4) D 16 x 2,2</t>
  </si>
  <si>
    <t>-913725523</t>
  </si>
  <si>
    <t>1,5+10+3+2,5</t>
  </si>
  <si>
    <t>722174002</t>
  </si>
  <si>
    <t>Potrubí z plastových trubek z polypropylenu PPR svařovaných polyfúzně PN 16 (SDR 7,4) D 20 x 2,8</t>
  </si>
  <si>
    <t>-476222752</t>
  </si>
  <si>
    <t>106,8</t>
  </si>
  <si>
    <t>722174003</t>
  </si>
  <si>
    <t>Potrubí z plastových trubek z polypropylenu PPR svařovaných polyfúzně PN 16 (SDR 7,4) D 25 x 3,5</t>
  </si>
  <si>
    <t>1594057612</t>
  </si>
  <si>
    <t>22+16,2</t>
  </si>
  <si>
    <t>722174004</t>
  </si>
  <si>
    <t>Potrubí z plastových trubek z polypropylenu PPR svařovaných polyfúzně PN 16 (SDR 7,4) D 32 x 4,4</t>
  </si>
  <si>
    <t>-1404432893</t>
  </si>
  <si>
    <t>5+1,7</t>
  </si>
  <si>
    <t>722174005</t>
  </si>
  <si>
    <t>Potrubí z plastových trubek z polypropylenu PPR svařovaných polyfúzně PN 16 (SDR 7,4) D 40 x 5,5</t>
  </si>
  <si>
    <t>119784983</t>
  </si>
  <si>
    <t>37,8</t>
  </si>
  <si>
    <t>722174006</t>
  </si>
  <si>
    <t>Potrubí z plastových trubek z polypropylenu PPR svařovaných polyfúzně PN 16 (SDR 7,4) D 50 x 6,9</t>
  </si>
  <si>
    <t>-2137456441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</si>
  <si>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</si>
  <si>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</si>
  <si>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626722711</t>
  </si>
  <si>
    <t>2,1+17+104,7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</si>
  <si>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</si>
  <si>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</si>
  <si>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612976911</t>
  </si>
  <si>
    <t>1,2+38,2+5,5+49,8</t>
  </si>
  <si>
    <t>722181253</t>
  </si>
  <si>
    <t>Ochrana potrubí termoizolačními trubicemi z pěnového polyetylenu PE přilepenými v příčných a podélných spojích, tloušťky izolace přes 20 do 25 mm, vnitřního průměru izolace DN přes 45 do 63 mm</t>
  </si>
  <si>
    <t>-2055583258</t>
  </si>
  <si>
    <t>722232121</t>
  </si>
  <si>
    <t>Armatury se dvěma závity kulové kohouty PN 42 do 185 °C plnoprůtokové vnitřní závit G 3/8"</t>
  </si>
  <si>
    <t>-517308057</t>
  </si>
  <si>
    <t>722234262.IVR</t>
  </si>
  <si>
    <t>Filtr mosazný IVAR G 3/8" PN 20 do 80°C s 2x vnitřním závitem</t>
  </si>
  <si>
    <t>5304124</t>
  </si>
  <si>
    <t>734220121</t>
  </si>
  <si>
    <t>Ventily regulační závitové vyvažovací přímé s vypouštěním PN 25 do 120°C G 3/8</t>
  </si>
  <si>
    <t>1340909516</t>
  </si>
  <si>
    <t>722270102</t>
  </si>
  <si>
    <t>Vodoměrové sestavy závitové G 1"</t>
  </si>
  <si>
    <t>-141524661</t>
  </si>
  <si>
    <t>722290226</t>
  </si>
  <si>
    <t>Zkoušky, proplach a desinfekce vodovodního potrubí zkoušky těsnosti vodovodního potrubí závitového do DN 50</t>
  </si>
  <si>
    <t>-13058265</t>
  </si>
  <si>
    <t>12+17+106,8+38,2+6,7+37,8+5,5</t>
  </si>
  <si>
    <t>998722201</t>
  </si>
  <si>
    <t>Přesun hmot pro vnitřní vodovod stanovený procentní sazbou (%) z ceny vodorovná dopravní vzdálenost do 50 m v objektech výšky do 6 m</t>
  </si>
  <si>
    <t>-53696683</t>
  </si>
  <si>
    <t>724</t>
  </si>
  <si>
    <t>Zdravotechnika - strojní vybavení</t>
  </si>
  <si>
    <t>724233011</t>
  </si>
  <si>
    <t>Nádoby expanzní tlakové pro rozvody pitné vody s membránou bez pojistného ventilu se závitovým připojením průtočné PN 1,0 o objemu 8 l</t>
  </si>
  <si>
    <t>1952074407</t>
  </si>
  <si>
    <t>998724201</t>
  </si>
  <si>
    <t>Přesun hmot pro strojní vybavení stanovený procentní sazbou (%) z ceny vodorovná dopravní vzdálenost do 50 m v objektech výšky do 6 m</t>
  </si>
  <si>
    <t>-1510155161</t>
  </si>
  <si>
    <t>725</t>
  </si>
  <si>
    <t>Zdravotechnika - zařizovací předměty</t>
  </si>
  <si>
    <t>725532114</t>
  </si>
  <si>
    <t>Elektrické ohřívače zásobníkové beztlakové přepadové akumulační s pojistným ventilem závěsné svislé objem nádrže (příkon) 80 l (3,0 kW) rychloohřev 220 V</t>
  </si>
  <si>
    <t>-1410641151</t>
  </si>
  <si>
    <t>725532344</t>
  </si>
  <si>
    <t>Elektrické ohřívače zásobníkové beztlakové přepadové akumulační s pojistným ventilem stacionární 1,0 MPa objem nádrže (příkon) 1000 l (8,0-19,0 kW)</t>
  </si>
  <si>
    <t>-1603033024</t>
  </si>
  <si>
    <t>725A2003</t>
  </si>
  <si>
    <t>Zařizovací předměty ZTI včetně přípojných potrubí a armatur sprchový kout bez zástěny</t>
  </si>
  <si>
    <t>komplet</t>
  </si>
  <si>
    <t>687075847</t>
  </si>
  <si>
    <t>725A2004</t>
  </si>
  <si>
    <t>Zařizovací předměty ZTI včetně přípojných potrubí a armatur WC kombi</t>
  </si>
  <si>
    <t>-1302295328</t>
  </si>
  <si>
    <t>725A2006</t>
  </si>
  <si>
    <t>Zařizovací předměty ZTI včetně přípojných potrubí a armatur umyvadlo</t>
  </si>
  <si>
    <t>-550553732</t>
  </si>
  <si>
    <t>725A2007</t>
  </si>
  <si>
    <t>Zařizovací předměty ZTI včetně přípojných potrubí a armatur pisoár</t>
  </si>
  <si>
    <t>-347950394</t>
  </si>
  <si>
    <t>725A2009</t>
  </si>
  <si>
    <t>Zařizovací předměty ZTI včetně přípojných potrubí a armatur napojení kuchyňské linky (dřez a myčka)</t>
  </si>
  <si>
    <t>2069880385</t>
  </si>
  <si>
    <t>Poznámka k položce:_x000d_
pračka + dřez</t>
  </si>
  <si>
    <t>725A200R</t>
  </si>
  <si>
    <t>Výlevka včetně přípojných potrubí a armatur</t>
  </si>
  <si>
    <t>1387283629</t>
  </si>
  <si>
    <t>998725201</t>
  </si>
  <si>
    <t>Přesun hmot pro zařizovací předměty stanovený procentní sazbou (%) z ceny vodorovná dopravní vzdálenost do 50 m v objektech výšky do 6 m</t>
  </si>
  <si>
    <t>1263262705</t>
  </si>
  <si>
    <t>751</t>
  </si>
  <si>
    <t>Vzduchotechnika</t>
  </si>
  <si>
    <t>751A1001</t>
  </si>
  <si>
    <t>Vzduchotechnika – nucené větrání jednotlivých místností WC</t>
  </si>
  <si>
    <t>1457020641</t>
  </si>
  <si>
    <t>751A1003</t>
  </si>
  <si>
    <t>Vzduchotechnika – nucené větrání jednotlivých místností koupelna</t>
  </si>
  <si>
    <t>-1913493623</t>
  </si>
  <si>
    <t>751A1005</t>
  </si>
  <si>
    <t>Vzduchotechnika – nucené větrání jednotlivých místností koupelna se sprchou</t>
  </si>
  <si>
    <t>1368345070</t>
  </si>
  <si>
    <t>751A1008</t>
  </si>
  <si>
    <t>Vzduchotechnika – nucené větrání jednotlivých místností komora bez přirozeného větrání</t>
  </si>
  <si>
    <t>-926895363</t>
  </si>
  <si>
    <t>998751201</t>
  </si>
  <si>
    <t>Přesun hmot pro vzduchotechniku stanovený procentní sazbou (%) z ceny vodorovná dopravní vzdálenost do 50 m v objektech výšky do 12 m</t>
  </si>
  <si>
    <t>134823663</t>
  </si>
  <si>
    <t>1026c - Elektroinstalace</t>
  </si>
  <si>
    <t>HSV - HSV</t>
  </si>
  <si>
    <t xml:space="preserve">    1.1 - Rozvaděče</t>
  </si>
  <si>
    <t xml:space="preserve">    1.1.1 - Rozpis rozvaděče HR-K</t>
  </si>
  <si>
    <t xml:space="preserve">    1.2 - Svítidla</t>
  </si>
  <si>
    <t xml:space="preserve">    2.1 - Zásuvky, ovladače, krabice, motory, lišty</t>
  </si>
  <si>
    <t xml:space="preserve">    2.2 - Kabely, vodiče</t>
  </si>
  <si>
    <t xml:space="preserve">    2.3 - Hromosvod</t>
  </si>
  <si>
    <t xml:space="preserve">    2.4 - Základový zemnič</t>
  </si>
  <si>
    <t xml:space="preserve">    2.5 - Montáž elektroinstalace</t>
  </si>
  <si>
    <t>1.1</t>
  </si>
  <si>
    <t>Rozvaděče</t>
  </si>
  <si>
    <t>M001</t>
  </si>
  <si>
    <t xml:space="preserve">rozvaděč HR-K	_x000d_
</t>
  </si>
  <si>
    <t>ks</t>
  </si>
  <si>
    <t>1963105936</t>
  </si>
  <si>
    <t>M002</t>
  </si>
  <si>
    <t>jistič HDO</t>
  </si>
  <si>
    <t>1613037637</t>
  </si>
  <si>
    <t>M003</t>
  </si>
  <si>
    <t>elektroměrový jistič</t>
  </si>
  <si>
    <t>1828040648</t>
  </si>
  <si>
    <t>M004</t>
  </si>
  <si>
    <t>elektroměrová skříň ER212/PVP7P-C</t>
  </si>
  <si>
    <t>-1271035135</t>
  </si>
  <si>
    <t>1.1.1</t>
  </si>
  <si>
    <t>Rozpis rozvaděče HR-K</t>
  </si>
  <si>
    <t>M005</t>
  </si>
  <si>
    <t xml:space="preserve">zapuštěná rozvodnice PLASTOVÝ, IP31,144mod. _x000d_
</t>
  </si>
  <si>
    <t>789577900</t>
  </si>
  <si>
    <t>M006</t>
  </si>
  <si>
    <t>vypínač 3f/63A</t>
  </si>
  <si>
    <t>-652641773</t>
  </si>
  <si>
    <t>M007</t>
  </si>
  <si>
    <t>přepěťová ochrana I a II typu, SPC 12,5/3+1 (Hakel)</t>
  </si>
  <si>
    <t>-787466750</t>
  </si>
  <si>
    <t>M008</t>
  </si>
  <si>
    <t>pojistkový odpojovač OPV 14/4</t>
  </si>
  <si>
    <t>-455537519</t>
  </si>
  <si>
    <t>M009</t>
  </si>
  <si>
    <t>pojistka válcová PV 14, 63A/gG</t>
  </si>
  <si>
    <t>-2082244542</t>
  </si>
  <si>
    <t>M010</t>
  </si>
  <si>
    <t>jistič 6A/1f</t>
  </si>
  <si>
    <t>1025518404</t>
  </si>
  <si>
    <t>M011</t>
  </si>
  <si>
    <t>jistič 16A/1f</t>
  </si>
  <si>
    <t>-1876544163</t>
  </si>
  <si>
    <t>M012</t>
  </si>
  <si>
    <t>jistič + proudový chránič 10A/1f+N /30mA</t>
  </si>
  <si>
    <t>-1478957082</t>
  </si>
  <si>
    <t>M013</t>
  </si>
  <si>
    <t>jistič + proudový chránič 16A/1f+N /30mA</t>
  </si>
  <si>
    <t>496434382</t>
  </si>
  <si>
    <t>M014</t>
  </si>
  <si>
    <t>jistič 10A/3f</t>
  </si>
  <si>
    <t>-1671430139</t>
  </si>
  <si>
    <t>M015</t>
  </si>
  <si>
    <t>jistič 16A/3f</t>
  </si>
  <si>
    <t>301433479</t>
  </si>
  <si>
    <t>M016</t>
  </si>
  <si>
    <t>jistič 25A/3f</t>
  </si>
  <si>
    <t>-490038657</t>
  </si>
  <si>
    <t>M017</t>
  </si>
  <si>
    <t>Stykač 3f/25A</t>
  </si>
  <si>
    <t>1318212379</t>
  </si>
  <si>
    <t>M018</t>
  </si>
  <si>
    <t>Stykač 3f/40A</t>
  </si>
  <si>
    <t>1978496031</t>
  </si>
  <si>
    <t>M019</t>
  </si>
  <si>
    <t>propojovací lišta</t>
  </si>
  <si>
    <t>686077018</t>
  </si>
  <si>
    <t>186R</t>
  </si>
  <si>
    <t>Podružný mtr. rozvaděče</t>
  </si>
  <si>
    <t>-745751658</t>
  </si>
  <si>
    <t>1684R</t>
  </si>
  <si>
    <t>Výroba rozvaděče</t>
  </si>
  <si>
    <t>-1375833428</t>
  </si>
  <si>
    <t>1.2</t>
  </si>
  <si>
    <t>Svítidla</t>
  </si>
  <si>
    <t>M020</t>
  </si>
  <si>
    <t xml:space="preserve">A - BELTR LED 1.4ft 3200/840,IP44	_x000d_
</t>
  </si>
  <si>
    <t>716118692</t>
  </si>
  <si>
    <t>M021</t>
  </si>
  <si>
    <t>B - PRIMA LED Ex 1.2ft PCc 2200/840,IP66</t>
  </si>
  <si>
    <t>252363480</t>
  </si>
  <si>
    <t>M022</t>
  </si>
  <si>
    <t>C - LINEA ROUND 3600/840,IP54</t>
  </si>
  <si>
    <t>372530079</t>
  </si>
  <si>
    <t>M023</t>
  </si>
  <si>
    <t>D - BELTR LED 2.5ft SNS 6500/840,IP44</t>
  </si>
  <si>
    <t>-1391464945</t>
  </si>
  <si>
    <t>M024</t>
  </si>
  <si>
    <t>G - svítidlo s infračidlem, 2x22W, IP 45</t>
  </si>
  <si>
    <t>304835078</t>
  </si>
  <si>
    <t>M025</t>
  </si>
  <si>
    <t>NOA - Jednoduché s piktogramem na stěnu s akumulátorem</t>
  </si>
  <si>
    <t>735349212</t>
  </si>
  <si>
    <t>M026</t>
  </si>
  <si>
    <t>NOB - Jednoduché s piktogramem na strop s akumulátorem</t>
  </si>
  <si>
    <t>-115139699</t>
  </si>
  <si>
    <t>2.1</t>
  </si>
  <si>
    <t>Zásuvky, ovladače, krabice, motory, lišty</t>
  </si>
  <si>
    <t>M027</t>
  </si>
  <si>
    <t xml:space="preserve">ABB Tango, (vypínač), komplet _x000d_
</t>
  </si>
  <si>
    <t>-956733537</t>
  </si>
  <si>
    <t>M028</t>
  </si>
  <si>
    <t>ABB Tango, (dvojitý vypínač), komplet</t>
  </si>
  <si>
    <t>-1640080345</t>
  </si>
  <si>
    <t>M029</t>
  </si>
  <si>
    <t>ABB Tango, (střídavý), komplet</t>
  </si>
  <si>
    <t>2028512453</t>
  </si>
  <si>
    <t>M030</t>
  </si>
  <si>
    <t>ABB Tango, (křížový), komplet</t>
  </si>
  <si>
    <t>-159602999</t>
  </si>
  <si>
    <t>M031</t>
  </si>
  <si>
    <t>infraspínač</t>
  </si>
  <si>
    <t>-325655473</t>
  </si>
  <si>
    <t>M032</t>
  </si>
  <si>
    <t>zásuvka</t>
  </si>
  <si>
    <t>-1315656630</t>
  </si>
  <si>
    <t>M033</t>
  </si>
  <si>
    <t>dvojzásuvka</t>
  </si>
  <si>
    <t>379962842</t>
  </si>
  <si>
    <t>M034</t>
  </si>
  <si>
    <t>sporáková přípojka nebo výkonový vypímač</t>
  </si>
  <si>
    <t>640167722</t>
  </si>
  <si>
    <t>M035</t>
  </si>
  <si>
    <t>Požární hlásič opticko kouřový - bateriový</t>
  </si>
  <si>
    <t>2133513084</t>
  </si>
  <si>
    <t>M036</t>
  </si>
  <si>
    <t>EKOHEAT CAB-5/ 12 m</t>
  </si>
  <si>
    <t>-1422456897</t>
  </si>
  <si>
    <t>M037</t>
  </si>
  <si>
    <t>Topný kabel Deviflex-10T / 20 m</t>
  </si>
  <si>
    <t>-2135561433</t>
  </si>
  <si>
    <t>M038</t>
  </si>
  <si>
    <t>Topný kabel Deviflex-10T / 30 m</t>
  </si>
  <si>
    <t>162308028</t>
  </si>
  <si>
    <t>M039</t>
  </si>
  <si>
    <t>Topný kabel Deviflex-10T / 40 m</t>
  </si>
  <si>
    <t>-1480654851</t>
  </si>
  <si>
    <t>M040</t>
  </si>
  <si>
    <t>Topný kabel Deviflex-10T / 80 m</t>
  </si>
  <si>
    <t>-1949831879</t>
  </si>
  <si>
    <t>M041</t>
  </si>
  <si>
    <t>Topný kabel Deviflex-10T / 160 m</t>
  </si>
  <si>
    <t>-1950915760</t>
  </si>
  <si>
    <t>M042</t>
  </si>
  <si>
    <t>Topný kabel Deviflex-18T / 10 m</t>
  </si>
  <si>
    <t>-356983928</t>
  </si>
  <si>
    <t>M043</t>
  </si>
  <si>
    <t>Topný kabel Deviflex-18T / 59 m</t>
  </si>
  <si>
    <t>-1372833087</t>
  </si>
  <si>
    <t>M044</t>
  </si>
  <si>
    <t>Topný kabel Deviflex-18T / 68 m</t>
  </si>
  <si>
    <t>595947387</t>
  </si>
  <si>
    <t>M045</t>
  </si>
  <si>
    <t>Topný kabel Deviflex-18T / 74 m</t>
  </si>
  <si>
    <t>-981612808</t>
  </si>
  <si>
    <t>M046</t>
  </si>
  <si>
    <t>Topný kabel Deviflex-18T / 82 m</t>
  </si>
  <si>
    <t>2061395806</t>
  </si>
  <si>
    <t>M047</t>
  </si>
  <si>
    <t>Topný kabel Deviflex-18T / 90 m</t>
  </si>
  <si>
    <t>-1207136211</t>
  </si>
  <si>
    <t>M048</t>
  </si>
  <si>
    <t>Prostorový termostat s připojením čidla teploty podlahy</t>
  </si>
  <si>
    <t>-568558909</t>
  </si>
  <si>
    <t>M049</t>
  </si>
  <si>
    <t>montážní pásky, distanční pásky, drobný materiál</t>
  </si>
  <si>
    <t>-1427781763</t>
  </si>
  <si>
    <t>M050</t>
  </si>
  <si>
    <t>krabice přístrojová pod omítku KP</t>
  </si>
  <si>
    <t>1074403010</t>
  </si>
  <si>
    <t>M051</t>
  </si>
  <si>
    <t>krabice rozvodná pod omítku KR</t>
  </si>
  <si>
    <t>-1740761389</t>
  </si>
  <si>
    <t>M052</t>
  </si>
  <si>
    <t>svorkovnice doplň.pospojení EROCOMM obj.č.1242</t>
  </si>
  <si>
    <t>-1176318469</t>
  </si>
  <si>
    <t>M053</t>
  </si>
  <si>
    <t>svorkovnice doplň.pospojení EROCOMM obj.č.1243</t>
  </si>
  <si>
    <t>1402407243</t>
  </si>
  <si>
    <t>M054</t>
  </si>
  <si>
    <t>chránička pvc pr.16mm</t>
  </si>
  <si>
    <t>-2138202658</t>
  </si>
  <si>
    <t>M055</t>
  </si>
  <si>
    <t>chránička pvc pr.50mm</t>
  </si>
  <si>
    <t>351251833</t>
  </si>
  <si>
    <t>2.2</t>
  </si>
  <si>
    <t>Kabely, vodiče</t>
  </si>
  <si>
    <t>M056</t>
  </si>
  <si>
    <t xml:space="preserve">CYKY 3J 1,5 _x000d_
</t>
  </si>
  <si>
    <t>1821967549</t>
  </si>
  <si>
    <t>M057</t>
  </si>
  <si>
    <t>CYKY 3O 1,5</t>
  </si>
  <si>
    <t>609449588</t>
  </si>
  <si>
    <t>M058</t>
  </si>
  <si>
    <t>CYKY 4J 1,5</t>
  </si>
  <si>
    <t>144766763</t>
  </si>
  <si>
    <t>M059</t>
  </si>
  <si>
    <t>CYKY 5J 1,5</t>
  </si>
  <si>
    <t>-2061063686</t>
  </si>
  <si>
    <t>M060</t>
  </si>
  <si>
    <t>CYKY 3J 2,5</t>
  </si>
  <si>
    <t>787241041</t>
  </si>
  <si>
    <t>M061</t>
  </si>
  <si>
    <t>CYKY 5J 2,5</t>
  </si>
  <si>
    <t>-2086955032</t>
  </si>
  <si>
    <t>M062</t>
  </si>
  <si>
    <t>CYKY 5J 10</t>
  </si>
  <si>
    <t>-1980220123</t>
  </si>
  <si>
    <t>M063</t>
  </si>
  <si>
    <t>AY 2,5 - protahovací drát</t>
  </si>
  <si>
    <t>-705990761</t>
  </si>
  <si>
    <t>M064</t>
  </si>
  <si>
    <t>CYA 6</t>
  </si>
  <si>
    <t>1811439862</t>
  </si>
  <si>
    <t>M065</t>
  </si>
  <si>
    <t>CYA 16</t>
  </si>
  <si>
    <t>-1326625210</t>
  </si>
  <si>
    <t>M066</t>
  </si>
  <si>
    <t>CYA 25</t>
  </si>
  <si>
    <t>506993128</t>
  </si>
  <si>
    <t>2.3</t>
  </si>
  <si>
    <t>Hromosvod</t>
  </si>
  <si>
    <t>M067</t>
  </si>
  <si>
    <t xml:space="preserve">FeZn pr.8mm _x000d_
 _x000d_
</t>
  </si>
  <si>
    <t>1168041136</t>
  </si>
  <si>
    <t>M068</t>
  </si>
  <si>
    <t>JV 2.0</t>
  </si>
  <si>
    <t>-311249409</t>
  </si>
  <si>
    <t>M069</t>
  </si>
  <si>
    <t>OSD</t>
  </si>
  <si>
    <t>1419177349</t>
  </si>
  <si>
    <t>M070</t>
  </si>
  <si>
    <t>SJ 1b</t>
  </si>
  <si>
    <t>-1894075213</t>
  </si>
  <si>
    <t>M071</t>
  </si>
  <si>
    <t>PV</t>
  </si>
  <si>
    <t>-1144924339</t>
  </si>
  <si>
    <t>M072</t>
  </si>
  <si>
    <t>SZ</t>
  </si>
  <si>
    <t>271669261</t>
  </si>
  <si>
    <t>M073</t>
  </si>
  <si>
    <t>PV 01</t>
  </si>
  <si>
    <t>2000678844</t>
  </si>
  <si>
    <t>M074</t>
  </si>
  <si>
    <t>SO</t>
  </si>
  <si>
    <t>-1020533144</t>
  </si>
  <si>
    <t>M075</t>
  </si>
  <si>
    <t>SK</t>
  </si>
  <si>
    <t>1777734165</t>
  </si>
  <si>
    <t>M076</t>
  </si>
  <si>
    <t>SS</t>
  </si>
  <si>
    <t>-916764313</t>
  </si>
  <si>
    <t>M077</t>
  </si>
  <si>
    <t>SP</t>
  </si>
  <si>
    <t>1983527795</t>
  </si>
  <si>
    <t>M078</t>
  </si>
  <si>
    <t>Ochranný trojúhelník</t>
  </si>
  <si>
    <t>-37948826</t>
  </si>
  <si>
    <t>2.4</t>
  </si>
  <si>
    <t>Základový zemnič</t>
  </si>
  <si>
    <t>M079</t>
  </si>
  <si>
    <t xml:space="preserve">Pásek FeZn 30x4 _x000d_
 _x000d_
</t>
  </si>
  <si>
    <t>492006002</t>
  </si>
  <si>
    <t>M080</t>
  </si>
  <si>
    <t>FeZn pr.10mm</t>
  </si>
  <si>
    <t>532963744</t>
  </si>
  <si>
    <t>M081</t>
  </si>
  <si>
    <t>SR 02</t>
  </si>
  <si>
    <t>1421797614</t>
  </si>
  <si>
    <t>M082</t>
  </si>
  <si>
    <t>SR 03</t>
  </si>
  <si>
    <t>-1645528158</t>
  </si>
  <si>
    <t>2.5</t>
  </si>
  <si>
    <t>Montáž elektroinstalace</t>
  </si>
  <si>
    <t>41681R</t>
  </si>
  <si>
    <t>-1741480205</t>
  </si>
  <si>
    <t>1026d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</si>
  <si>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</si>
  <si>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</si>
  <si>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</si>
  <si>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</si>
  <si>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</si>
  <si>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</si>
  <si>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</si>
  <si>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</si>
  <si>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</si>
  <si>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…</t>
  </si>
  <si>
    <t>1024</t>
  </si>
  <si>
    <t>-1756426753</t>
  </si>
  <si>
    <t>VRN3</t>
  </si>
  <si>
    <t>Zařízení staveniště</t>
  </si>
  <si>
    <t>032103000</t>
  </si>
  <si>
    <t>Náklady na stavební buňky</t>
  </si>
  <si>
    <t>1835696107</t>
  </si>
  <si>
    <t>032803000</t>
  </si>
  <si>
    <t>Ostatní vybavení staveniště</t>
  </si>
  <si>
    <t>-155819774</t>
  </si>
  <si>
    <t>Poznámka k položce:_x000d_
TOI TOI</t>
  </si>
  <si>
    <t>034103000</t>
  </si>
  <si>
    <t>Oplocení staveniště</t>
  </si>
  <si>
    <t>-1840999569</t>
  </si>
  <si>
    <t>034503000</t>
  </si>
  <si>
    <t>Informační tabule na staveništi</t>
  </si>
  <si>
    <t>-1971166195</t>
  </si>
  <si>
    <t>039103000</t>
  </si>
  <si>
    <t>Rozebrání, bourání a odvoz zařízení staveniště</t>
  </si>
  <si>
    <t>-430075326</t>
  </si>
  <si>
    <t>039203000</t>
  </si>
  <si>
    <t>Úprava terénu po zrušení zařízení staveniště</t>
  </si>
  <si>
    <t>-701970889</t>
  </si>
  <si>
    <t>VRN4</t>
  </si>
  <si>
    <t>Inženýrská činnost</t>
  </si>
  <si>
    <t>041403000</t>
  </si>
  <si>
    <t>Koordinátor BOZP na staveništi</t>
  </si>
  <si>
    <t>1477482664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</si>
</sst>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36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39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40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41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42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43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44</v>
      </c>
      <c r="E29" s="46"/>
      <c r="F29" s="31" t="s">
        <v>45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46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47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48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49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50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51</v>
      </c>
      <c r="U35" s="53"/>
      <c r="V35" s="53"/>
      <c r="W35" s="53"/>
      <c r="X35" s="55" t="s">
        <v>52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53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54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55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56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55</v>
      </c>
      <c r="AI60" s="41"/>
      <c r="AJ60" s="41"/>
      <c r="AK60" s="41"/>
      <c r="AL60" s="41"/>
      <c r="AM60" s="63" t="s">
        <v>56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57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58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55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56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55</v>
      </c>
      <c r="AI75" s="41"/>
      <c r="AJ75" s="41"/>
      <c r="AK75" s="41"/>
      <c r="AL75" s="41"/>
      <c r="AM75" s="63" t="s">
        <v>56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59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1026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Rekonstrukce sportovního areálu FK TJ Lahošť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21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Lahošť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23</v>
      </c>
      <c r="AJ87" s="39"/>
      <c r="AK87" s="39"/>
      <c r="AL87" s="39"/>
      <c r="AM87" s="78" t="str">
        <f>IF(AN8= "","",AN8)</f>
        <v>2. 7. 2024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25.65" customHeight="1">
      <c r="A89" s="37"/>
      <c r="B89" s="38"/>
      <c r="C89" s="31" t="s">
        <v>25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Obec Lahošť, Švermova 22, 417 25 Lahošť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>Jaroslav Plavec, Masarykova 112/11, Duchcov</v>
      </c>
      <c r="AN89" s="70"/>
      <c r="AO89" s="70"/>
      <c r="AP89" s="70"/>
      <c r="AQ89" s="39"/>
      <c r="AR89" s="43"/>
      <c r="AS89" s="80" t="s">
        <v>60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25.6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35</v>
      </c>
      <c r="AJ90" s="39"/>
      <c r="AK90" s="39"/>
      <c r="AL90" s="39"/>
      <c r="AM90" s="79" t="str">
        <f>IF(E20="","",E20)</f>
        <v>Jitka Dvorščáková, Průběžná 3370, 43401 Most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61</v>
      </c>
      <c r="D92" s="93"/>
      <c r="E92" s="93"/>
      <c r="F92" s="93"/>
      <c r="G92" s="93"/>
      <c r="H92" s="94"/>
      <c r="I92" s="95" t="s">
        <v>62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63</v>
      </c>
      <c r="AH92" s="93"/>
      <c r="AI92" s="93"/>
      <c r="AJ92" s="93"/>
      <c r="AK92" s="93"/>
      <c r="AL92" s="93"/>
      <c r="AM92" s="93"/>
      <c r="AN92" s="95" t="s">
        <v>64</v>
      </c>
      <c r="AO92" s="93"/>
      <c r="AP92" s="97"/>
      <c r="AQ92" s="98" t="s">
        <v>65</v>
      </c>
      <c r="AR92" s="43"/>
      <c r="AS92" s="99" t="s">
        <v>66</v>
      </c>
      <c r="AT92" s="100" t="s">
        <v>67</v>
      </c>
      <c r="AU92" s="100" t="s">
        <v>68</v>
      </c>
      <c r="AV92" s="100" t="s">
        <v>69</v>
      </c>
      <c r="AW92" s="100" t="s">
        <v>70</v>
      </c>
      <c r="AX92" s="100" t="s">
        <v>71</v>
      </c>
      <c r="AY92" s="100" t="s">
        <v>72</v>
      </c>
      <c r="AZ92" s="100" t="s">
        <v>73</v>
      </c>
      <c r="BA92" s="100" t="s">
        <v>74</v>
      </c>
      <c r="BB92" s="100" t="s">
        <v>75</v>
      </c>
      <c r="BC92" s="100" t="s">
        <v>76</v>
      </c>
      <c r="BD92" s="101" t="s">
        <v>77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78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ROUND(SUM(AG95:AG98),2)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ROUND(SUM(AS95:AS98),2)</f>
        <v>0</v>
      </c>
      <c r="AT94" s="113">
        <f>ROUND(SUM(AV94:AW94),2)</f>
        <v>0</v>
      </c>
      <c r="AU94" s="114">
        <f>ROUND(SUM(AU95:AU98),5)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ROUND(SUM(AZ95:AZ98),2)</f>
        <v>0</v>
      </c>
      <c r="BA94" s="113">
        <f>ROUND(SUM(BA95:BA98),2)</f>
        <v>0</v>
      </c>
      <c r="BB94" s="113">
        <f>ROUND(SUM(BB95:BB98),2)</f>
        <v>0</v>
      </c>
      <c r="BC94" s="113">
        <f>ROUND(SUM(BC95:BC98),2)</f>
        <v>0</v>
      </c>
      <c r="BD94" s="115">
        <f>ROUND(SUM(BD95:BD98),2)</f>
        <v>0</v>
      </c>
      <c r="BE94" s="6"/>
      <c r="BS94" s="116" t="s">
        <v>79</v>
      </c>
      <c r="BT94" s="116" t="s">
        <v>80</v>
      </c>
      <c r="BU94" s="117" t="s">
        <v>81</v>
      </c>
      <c r="BV94" s="116" t="s">
        <v>82</v>
      </c>
      <c r="BW94" s="116" t="s">
        <v>5</v>
      </c>
      <c r="BX94" s="116" t="s">
        <v>83</v>
      </c>
      <c r="CL94" s="116" t="s">
        <v>19</v>
      </c>
    </row>
    <row r="95" s="7" customFormat="1" ht="16.5" customHeight="1">
      <c r="A95" s="118" t="s">
        <v>84</v>
      </c>
      <c r="B95" s="119"/>
      <c r="C95" s="120"/>
      <c r="D95" s="121" t="s">
        <v>85</v>
      </c>
      <c r="E95" s="121"/>
      <c r="F95" s="121"/>
      <c r="G95" s="121"/>
      <c r="H95" s="121"/>
      <c r="I95" s="122"/>
      <c r="J95" s="121" t="s">
        <v>86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'1026a - Stavební část - ASŘ'!J30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87</v>
      </c>
      <c r="AR95" s="125"/>
      <c r="AS95" s="126">
        <v>0</v>
      </c>
      <c r="AT95" s="127">
        <f>ROUND(SUM(AV95:AW95),2)</f>
        <v>0</v>
      </c>
      <c r="AU95" s="128">
        <f>'1026a - Stavební část - ASŘ'!P140</f>
        <v>0</v>
      </c>
      <c r="AV95" s="127">
        <f>'1026a - Stavební část - ASŘ'!J33</f>
        <v>0</v>
      </c>
      <c r="AW95" s="127">
        <f>'1026a - Stavební část - ASŘ'!J34</f>
        <v>0</v>
      </c>
      <c r="AX95" s="127">
        <f>'1026a - Stavební část - ASŘ'!J35</f>
        <v>0</v>
      </c>
      <c r="AY95" s="127">
        <f>'1026a - Stavební část - ASŘ'!J36</f>
        <v>0</v>
      </c>
      <c r="AZ95" s="127">
        <f>'1026a - Stavební část - ASŘ'!F33</f>
        <v>0</v>
      </c>
      <c r="BA95" s="127">
        <f>'1026a - Stavební část - ASŘ'!F34</f>
        <v>0</v>
      </c>
      <c r="BB95" s="127">
        <f>'1026a - Stavební část - ASŘ'!F35</f>
        <v>0</v>
      </c>
      <c r="BC95" s="127">
        <f>'1026a - Stavební část - ASŘ'!F36</f>
        <v>0</v>
      </c>
      <c r="BD95" s="129">
        <f>'1026a - Stavební část - ASŘ'!F37</f>
        <v>0</v>
      </c>
      <c r="BE95" s="7"/>
      <c r="BT95" s="130" t="s">
        <v>88</v>
      </c>
      <c r="BV95" s="130" t="s">
        <v>82</v>
      </c>
      <c r="BW95" s="130" t="s">
        <v>89</v>
      </c>
      <c r="BX95" s="130" t="s">
        <v>5</v>
      </c>
      <c r="CL95" s="130" t="s">
        <v>19</v>
      </c>
      <c r="CM95" s="130" t="s">
        <v>90</v>
      </c>
    </row>
    <row r="96" s="7" customFormat="1" ht="16.5" customHeight="1">
      <c r="A96" s="118" t="s">
        <v>84</v>
      </c>
      <c r="B96" s="119"/>
      <c r="C96" s="120"/>
      <c r="D96" s="121" t="s">
        <v>91</v>
      </c>
      <c r="E96" s="121"/>
      <c r="F96" s="121"/>
      <c r="G96" s="121"/>
      <c r="H96" s="121"/>
      <c r="I96" s="122"/>
      <c r="J96" s="121" t="s">
        <v>92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'1026b - ZTI + Vzduchotech...'!J30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87</v>
      </c>
      <c r="AR96" s="125"/>
      <c r="AS96" s="126">
        <v>0</v>
      </c>
      <c r="AT96" s="127">
        <f>ROUND(SUM(AV96:AW96),2)</f>
        <v>0</v>
      </c>
      <c r="AU96" s="128">
        <f>'1026b - ZTI + Vzduchotech...'!P126</f>
        <v>0</v>
      </c>
      <c r="AV96" s="127">
        <f>'1026b - ZTI + Vzduchotech...'!J33</f>
        <v>0</v>
      </c>
      <c r="AW96" s="127">
        <f>'1026b - ZTI + Vzduchotech...'!J34</f>
        <v>0</v>
      </c>
      <c r="AX96" s="127">
        <f>'1026b - ZTI + Vzduchotech...'!J35</f>
        <v>0</v>
      </c>
      <c r="AY96" s="127">
        <f>'1026b - ZTI + Vzduchotech...'!J36</f>
        <v>0</v>
      </c>
      <c r="AZ96" s="127">
        <f>'1026b - ZTI + Vzduchotech...'!F33</f>
        <v>0</v>
      </c>
      <c r="BA96" s="127">
        <f>'1026b - ZTI + Vzduchotech...'!F34</f>
        <v>0</v>
      </c>
      <c r="BB96" s="127">
        <f>'1026b - ZTI + Vzduchotech...'!F35</f>
        <v>0</v>
      </c>
      <c r="BC96" s="127">
        <f>'1026b - ZTI + Vzduchotech...'!F36</f>
        <v>0</v>
      </c>
      <c r="BD96" s="129">
        <f>'1026b - ZTI + Vzduchotech...'!F37</f>
        <v>0</v>
      </c>
      <c r="BE96" s="7"/>
      <c r="BT96" s="130" t="s">
        <v>88</v>
      </c>
      <c r="BV96" s="130" t="s">
        <v>82</v>
      </c>
      <c r="BW96" s="130" t="s">
        <v>93</v>
      </c>
      <c r="BX96" s="130" t="s">
        <v>5</v>
      </c>
      <c r="CL96" s="130" t="s">
        <v>19</v>
      </c>
      <c r="CM96" s="130" t="s">
        <v>90</v>
      </c>
    </row>
    <row r="97" s="7" customFormat="1" ht="16.5" customHeight="1">
      <c r="A97" s="118" t="s">
        <v>84</v>
      </c>
      <c r="B97" s="119"/>
      <c r="C97" s="120"/>
      <c r="D97" s="121" t="s">
        <v>94</v>
      </c>
      <c r="E97" s="121"/>
      <c r="F97" s="121"/>
      <c r="G97" s="121"/>
      <c r="H97" s="121"/>
      <c r="I97" s="122"/>
      <c r="J97" s="121" t="s">
        <v>95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'1026c - Elektroinstalace'!J30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87</v>
      </c>
      <c r="AR97" s="125"/>
      <c r="AS97" s="126">
        <v>0</v>
      </c>
      <c r="AT97" s="127">
        <f>ROUND(SUM(AV97:AW97),2)</f>
        <v>0</v>
      </c>
      <c r="AU97" s="128">
        <f>'1026c - Elektroinstalace'!P125</f>
        <v>0</v>
      </c>
      <c r="AV97" s="127">
        <f>'1026c - Elektroinstalace'!J33</f>
        <v>0</v>
      </c>
      <c r="AW97" s="127">
        <f>'1026c - Elektroinstalace'!J34</f>
        <v>0</v>
      </c>
      <c r="AX97" s="127">
        <f>'1026c - Elektroinstalace'!J35</f>
        <v>0</v>
      </c>
      <c r="AY97" s="127">
        <f>'1026c - Elektroinstalace'!J36</f>
        <v>0</v>
      </c>
      <c r="AZ97" s="127">
        <f>'1026c - Elektroinstalace'!F33</f>
        <v>0</v>
      </c>
      <c r="BA97" s="127">
        <f>'1026c - Elektroinstalace'!F34</f>
        <v>0</v>
      </c>
      <c r="BB97" s="127">
        <f>'1026c - Elektroinstalace'!F35</f>
        <v>0</v>
      </c>
      <c r="BC97" s="127">
        <f>'1026c - Elektroinstalace'!F36</f>
        <v>0</v>
      </c>
      <c r="BD97" s="129">
        <f>'1026c - Elektroinstalace'!F37</f>
        <v>0</v>
      </c>
      <c r="BE97" s="7"/>
      <c r="BT97" s="130" t="s">
        <v>88</v>
      </c>
      <c r="BV97" s="130" t="s">
        <v>82</v>
      </c>
      <c r="BW97" s="130" t="s">
        <v>96</v>
      </c>
      <c r="BX97" s="130" t="s">
        <v>5</v>
      </c>
      <c r="CL97" s="130" t="s">
        <v>19</v>
      </c>
      <c r="CM97" s="130" t="s">
        <v>90</v>
      </c>
    </row>
    <row r="98" s="7" customFormat="1" ht="16.5" customHeight="1">
      <c r="A98" s="118" t="s">
        <v>84</v>
      </c>
      <c r="B98" s="119"/>
      <c r="C98" s="120"/>
      <c r="D98" s="121" t="s">
        <v>97</v>
      </c>
      <c r="E98" s="121"/>
      <c r="F98" s="121"/>
      <c r="G98" s="121"/>
      <c r="H98" s="121"/>
      <c r="I98" s="122"/>
      <c r="J98" s="121" t="s">
        <v>98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'1026d - VRN'!J30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99</v>
      </c>
      <c r="AR98" s="125"/>
      <c r="AS98" s="131">
        <v>0</v>
      </c>
      <c r="AT98" s="132">
        <f>ROUND(SUM(AV98:AW98),2)</f>
        <v>0</v>
      </c>
      <c r="AU98" s="133">
        <f>'1026d - VRN'!P120</f>
        <v>0</v>
      </c>
      <c r="AV98" s="132">
        <f>'1026d - VRN'!J33</f>
        <v>0</v>
      </c>
      <c r="AW98" s="132">
        <f>'1026d - VRN'!J34</f>
        <v>0</v>
      </c>
      <c r="AX98" s="132">
        <f>'1026d - VRN'!J35</f>
        <v>0</v>
      </c>
      <c r="AY98" s="132">
        <f>'1026d - VRN'!J36</f>
        <v>0</v>
      </c>
      <c r="AZ98" s="132">
        <f>'1026d - VRN'!F33</f>
        <v>0</v>
      </c>
      <c r="BA98" s="132">
        <f>'1026d - VRN'!F34</f>
        <v>0</v>
      </c>
      <c r="BB98" s="132">
        <f>'1026d - VRN'!F35</f>
        <v>0</v>
      </c>
      <c r="BC98" s="132">
        <f>'1026d - VRN'!F36</f>
        <v>0</v>
      </c>
      <c r="BD98" s="134">
        <f>'1026d - VRN'!F37</f>
        <v>0</v>
      </c>
      <c r="BE98" s="7"/>
      <c r="BT98" s="130" t="s">
        <v>88</v>
      </c>
      <c r="BV98" s="130" t="s">
        <v>82</v>
      </c>
      <c r="BW98" s="130" t="s">
        <v>100</v>
      </c>
      <c r="BX98" s="130" t="s">
        <v>5</v>
      </c>
      <c r="CL98" s="130" t="s">
        <v>19</v>
      </c>
      <c r="CM98" s="130" t="s">
        <v>90</v>
      </c>
    </row>
    <row r="99" s="2" customFormat="1" ht="30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sheetProtection sheet="1" formatColumns="0" formatRows="0" objects="1" scenarios="1" spinCount="100000" saltValue="gbbMbaYmpzQ11AGWr/U/Njf5BlIFsaAZf97EJnlL7Wyf2D2n7LIr7tWwmTbSmyMfdnDGgolRmApQtiWJNWd9Iw==" hashValue="oiNR0expvPMXKMbSf1qtbLrbFXoR9ufALDULMkBZpuXt2/7AX3dqFGUahes3iEG5Szlxbu+g70xgRCUMGC/YfA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026a - Stavební část - ASŘ'!C2" display="/"/>
    <hyperlink ref="A96" location="'1026b - ZTI + Vzduchotech...'!C2" display="/"/>
    <hyperlink ref="A97" location="'1026c - Elektroinstalace'!C2" display="/"/>
    <hyperlink ref="A98" location="'1026d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Rekonstrukce sportovního areálu FK TJ Lahošť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19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2. 7. 2024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">
        <v>27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28</v>
      </c>
      <c r="F15" s="37"/>
      <c r="G15" s="37"/>
      <c r="H15" s="37"/>
      <c r="I15" s="139" t="s">
        <v>29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29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26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33</v>
      </c>
      <c r="F21" s="37"/>
      <c r="G21" s="37"/>
      <c r="H21" s="37"/>
      <c r="I21" s="139" t="s">
        <v>29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26</v>
      </c>
      <c r="J23" s="142" t="s">
        <v>36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37</v>
      </c>
      <c r="F24" s="37"/>
      <c r="G24" s="37"/>
      <c r="H24" s="37"/>
      <c r="I24" s="139" t="s">
        <v>29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44"/>
      <c r="B27" s="145"/>
      <c r="C27" s="144"/>
      <c r="D27" s="144"/>
      <c r="E27" s="146" t="s">
        <v>39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ROUND(J140,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ROUND((SUM(BE140:BE505)),  2)</f>
        <v>0</v>
      </c>
      <c r="G33" s="37"/>
      <c r="H33" s="37"/>
      <c r="I33" s="154">
        <v>0.20999999999999999</v>
      </c>
      <c r="J33" s="153">
        <f>ROUND(((SUM(BE140:BE505))*I33),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ROUND((SUM(BF140:BF505)),  2)</f>
        <v>0</v>
      </c>
      <c r="G34" s="37"/>
      <c r="H34" s="37"/>
      <c r="I34" s="154">
        <v>0.14999999999999999</v>
      </c>
      <c r="J34" s="153">
        <f>ROUND(((SUM(BF140:BF505))*I34),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ROUND((SUM(BG140:BG505)),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ROUND((SUM(BH140:BH505)),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ROUND((SUM(BI140:BI505)),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Rekonstrukce sportovního areálu FK TJ Lahošť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1026a - Stavební část - ASŘ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Lahošť</v>
      </c>
      <c r="G89" s="39"/>
      <c r="H89" s="39"/>
      <c r="I89" s="31" t="s">
        <v>23</v>
      </c>
      <c r="J89" s="78" t="str">
        <f>IF(J12="","",J12)</f>
        <v>2. 7. 2024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9"/>
      <c r="E91" s="39"/>
      <c r="F91" s="26" t="str">
        <f>E15</f>
        <v>Obec Lahošť, Švermova 22, 417 25 Lahošť</v>
      </c>
      <c r="G91" s="39"/>
      <c r="H91" s="39"/>
      <c r="I91" s="31" t="s">
        <v>32</v>
      </c>
      <c r="J91" s="35" t="str">
        <f>E21</f>
        <v>Jaroslav Plavec, Masarykova 112/11, Duchcov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40.0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Jitka Dvorščáková, Průběžná 3370, 43401 Most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105</v>
      </c>
      <c r="D94" s="175"/>
      <c r="E94" s="175"/>
      <c r="F94" s="175"/>
      <c r="G94" s="175"/>
      <c r="H94" s="175"/>
      <c r="I94" s="175"/>
      <c r="J94" s="176" t="s">
        <v>106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107</v>
      </c>
      <c r="D96" s="39"/>
      <c r="E96" s="39"/>
      <c r="F96" s="39"/>
      <c r="G96" s="39"/>
      <c r="H96" s="39"/>
      <c r="I96" s="39"/>
      <c r="J96" s="109">
        <f>J140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108</v>
      </c>
    </row>
    <row r="97" s="9" customFormat="1" ht="24.96" customHeight="1">
      <c r="A97" s="9"/>
      <c r="B97" s="178"/>
      <c r="C97" s="179"/>
      <c r="D97" s="180" t="s">
        <v>109</v>
      </c>
      <c r="E97" s="181"/>
      <c r="F97" s="181"/>
      <c r="G97" s="181"/>
      <c r="H97" s="181"/>
      <c r="I97" s="181"/>
      <c r="J97" s="182">
        <f>J141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110</v>
      </c>
      <c r="E98" s="187"/>
      <c r="F98" s="187"/>
      <c r="G98" s="187"/>
      <c r="H98" s="187"/>
      <c r="I98" s="187"/>
      <c r="J98" s="188">
        <f>J142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111</v>
      </c>
      <c r="E99" s="187"/>
      <c r="F99" s="187"/>
      <c r="G99" s="187"/>
      <c r="H99" s="187"/>
      <c r="I99" s="187"/>
      <c r="J99" s="188">
        <f>J165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112</v>
      </c>
      <c r="E100" s="187"/>
      <c r="F100" s="187"/>
      <c r="G100" s="187"/>
      <c r="H100" s="187"/>
      <c r="I100" s="187"/>
      <c r="J100" s="188">
        <f>J194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113</v>
      </c>
      <c r="E101" s="187"/>
      <c r="F101" s="187"/>
      <c r="G101" s="187"/>
      <c r="H101" s="187"/>
      <c r="I101" s="187"/>
      <c r="J101" s="188">
        <f>J225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114</v>
      </c>
      <c r="E102" s="187"/>
      <c r="F102" s="187"/>
      <c r="G102" s="187"/>
      <c r="H102" s="187"/>
      <c r="I102" s="187"/>
      <c r="J102" s="188">
        <f>J242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115</v>
      </c>
      <c r="E103" s="187"/>
      <c r="F103" s="187"/>
      <c r="G103" s="187"/>
      <c r="H103" s="187"/>
      <c r="I103" s="187"/>
      <c r="J103" s="188">
        <f>J243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116</v>
      </c>
      <c r="E104" s="187"/>
      <c r="F104" s="187"/>
      <c r="G104" s="187"/>
      <c r="H104" s="187"/>
      <c r="I104" s="187"/>
      <c r="J104" s="188">
        <f>J331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117</v>
      </c>
      <c r="E105" s="187"/>
      <c r="F105" s="187"/>
      <c r="G105" s="187"/>
      <c r="H105" s="187"/>
      <c r="I105" s="187"/>
      <c r="J105" s="188">
        <f>J351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8"/>
      <c r="C106" s="179"/>
      <c r="D106" s="180" t="s">
        <v>118</v>
      </c>
      <c r="E106" s="181"/>
      <c r="F106" s="181"/>
      <c r="G106" s="181"/>
      <c r="H106" s="181"/>
      <c r="I106" s="181"/>
      <c r="J106" s="182">
        <f>J353</f>
        <v>0</v>
      </c>
      <c r="K106" s="179"/>
      <c r="L106" s="18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4"/>
      <c r="C107" s="185"/>
      <c r="D107" s="186" t="s">
        <v>119</v>
      </c>
      <c r="E107" s="187"/>
      <c r="F107" s="187"/>
      <c r="G107" s="187"/>
      <c r="H107" s="187"/>
      <c r="I107" s="187"/>
      <c r="J107" s="188">
        <f>J354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4"/>
      <c r="C108" s="185"/>
      <c r="D108" s="186" t="s">
        <v>120</v>
      </c>
      <c r="E108" s="187"/>
      <c r="F108" s="187"/>
      <c r="G108" s="187"/>
      <c r="H108" s="187"/>
      <c r="I108" s="187"/>
      <c r="J108" s="188">
        <f>J384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4"/>
      <c r="C109" s="185"/>
      <c r="D109" s="186" t="s">
        <v>121</v>
      </c>
      <c r="E109" s="187"/>
      <c r="F109" s="187"/>
      <c r="G109" s="187"/>
      <c r="H109" s="187"/>
      <c r="I109" s="187"/>
      <c r="J109" s="188">
        <f>J388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4"/>
      <c r="C110" s="185"/>
      <c r="D110" s="186" t="s">
        <v>122</v>
      </c>
      <c r="E110" s="187"/>
      <c r="F110" s="187"/>
      <c r="G110" s="187"/>
      <c r="H110" s="187"/>
      <c r="I110" s="187"/>
      <c r="J110" s="188">
        <f>J412</f>
        <v>0</v>
      </c>
      <c r="K110" s="185"/>
      <c r="L110" s="18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4"/>
      <c r="C111" s="185"/>
      <c r="D111" s="186" t="s">
        <v>123</v>
      </c>
      <c r="E111" s="187"/>
      <c r="F111" s="187"/>
      <c r="G111" s="187"/>
      <c r="H111" s="187"/>
      <c r="I111" s="187"/>
      <c r="J111" s="188">
        <f>J426</f>
        <v>0</v>
      </c>
      <c r="K111" s="185"/>
      <c r="L111" s="18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4"/>
      <c r="C112" s="185"/>
      <c r="D112" s="186" t="s">
        <v>124</v>
      </c>
      <c r="E112" s="187"/>
      <c r="F112" s="187"/>
      <c r="G112" s="187"/>
      <c r="H112" s="187"/>
      <c r="I112" s="187"/>
      <c r="J112" s="188">
        <f>J437</f>
        <v>0</v>
      </c>
      <c r="K112" s="185"/>
      <c r="L112" s="18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4"/>
      <c r="C113" s="185"/>
      <c r="D113" s="186" t="s">
        <v>125</v>
      </c>
      <c r="E113" s="187"/>
      <c r="F113" s="187"/>
      <c r="G113" s="187"/>
      <c r="H113" s="187"/>
      <c r="I113" s="187"/>
      <c r="J113" s="188">
        <f>J446</f>
        <v>0</v>
      </c>
      <c r="K113" s="185"/>
      <c r="L113" s="18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4"/>
      <c r="C114" s="185"/>
      <c r="D114" s="186" t="s">
        <v>126</v>
      </c>
      <c r="E114" s="187"/>
      <c r="F114" s="187"/>
      <c r="G114" s="187"/>
      <c r="H114" s="187"/>
      <c r="I114" s="187"/>
      <c r="J114" s="188">
        <f>J455</f>
        <v>0</v>
      </c>
      <c r="K114" s="185"/>
      <c r="L114" s="18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4"/>
      <c r="C115" s="185"/>
      <c r="D115" s="186" t="s">
        <v>127</v>
      </c>
      <c r="E115" s="187"/>
      <c r="F115" s="187"/>
      <c r="G115" s="187"/>
      <c r="H115" s="187"/>
      <c r="I115" s="187"/>
      <c r="J115" s="188">
        <f>J459</f>
        <v>0</v>
      </c>
      <c r="K115" s="185"/>
      <c r="L115" s="18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4"/>
      <c r="C116" s="185"/>
      <c r="D116" s="186" t="s">
        <v>128</v>
      </c>
      <c r="E116" s="187"/>
      <c r="F116" s="187"/>
      <c r="G116" s="187"/>
      <c r="H116" s="187"/>
      <c r="I116" s="187"/>
      <c r="J116" s="188">
        <f>J470</f>
        <v>0</v>
      </c>
      <c r="K116" s="185"/>
      <c r="L116" s="18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4"/>
      <c r="C117" s="185"/>
      <c r="D117" s="186" t="s">
        <v>129</v>
      </c>
      <c r="E117" s="187"/>
      <c r="F117" s="187"/>
      <c r="G117" s="187"/>
      <c r="H117" s="187"/>
      <c r="I117" s="187"/>
      <c r="J117" s="188">
        <f>J475</f>
        <v>0</v>
      </c>
      <c r="K117" s="185"/>
      <c r="L117" s="18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4"/>
      <c r="C118" s="185"/>
      <c r="D118" s="186" t="s">
        <v>130</v>
      </c>
      <c r="E118" s="187"/>
      <c r="F118" s="187"/>
      <c r="G118" s="187"/>
      <c r="H118" s="187"/>
      <c r="I118" s="187"/>
      <c r="J118" s="188">
        <f>J485</f>
        <v>0</v>
      </c>
      <c r="K118" s="185"/>
      <c r="L118" s="189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9" customFormat="1" ht="24.96" customHeight="1">
      <c r="A119" s="9"/>
      <c r="B119" s="178"/>
      <c r="C119" s="179"/>
      <c r="D119" s="180" t="s">
        <v>131</v>
      </c>
      <c r="E119" s="181"/>
      <c r="F119" s="181"/>
      <c r="G119" s="181"/>
      <c r="H119" s="181"/>
      <c r="I119" s="181"/>
      <c r="J119" s="182">
        <f>J501</f>
        <v>0</v>
      </c>
      <c r="K119" s="179"/>
      <c r="L119" s="183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10" customFormat="1" ht="19.92" customHeight="1">
      <c r="A120" s="10"/>
      <c r="B120" s="184"/>
      <c r="C120" s="185"/>
      <c r="D120" s="186" t="s">
        <v>132</v>
      </c>
      <c r="E120" s="187"/>
      <c r="F120" s="187"/>
      <c r="G120" s="187"/>
      <c r="H120" s="187"/>
      <c r="I120" s="187"/>
      <c r="J120" s="188">
        <f>J502</f>
        <v>0</v>
      </c>
      <c r="K120" s="185"/>
      <c r="L120" s="189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2" customFormat="1" ht="21.84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65"/>
      <c r="C122" s="66"/>
      <c r="D122" s="66"/>
      <c r="E122" s="66"/>
      <c r="F122" s="66"/>
      <c r="G122" s="66"/>
      <c r="H122" s="66"/>
      <c r="I122" s="66"/>
      <c r="J122" s="66"/>
      <c r="K122" s="66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6" s="2" customFormat="1" ht="6.96" customHeight="1">
      <c r="A126" s="37"/>
      <c r="B126" s="67"/>
      <c r="C126" s="68"/>
      <c r="D126" s="68"/>
      <c r="E126" s="68"/>
      <c r="F126" s="68"/>
      <c r="G126" s="68"/>
      <c r="H126" s="68"/>
      <c r="I126" s="68"/>
      <c r="J126" s="68"/>
      <c r="K126" s="68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24.96" customHeight="1">
      <c r="A127" s="37"/>
      <c r="B127" s="38"/>
      <c r="C127" s="22" t="s">
        <v>133</v>
      </c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6.96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2" customHeight="1">
      <c r="A129" s="37"/>
      <c r="B129" s="38"/>
      <c r="C129" s="31" t="s">
        <v>16</v>
      </c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6.5" customHeight="1">
      <c r="A130" s="37"/>
      <c r="B130" s="38"/>
      <c r="C130" s="39"/>
      <c r="D130" s="39"/>
      <c r="E130" s="173" t="str">
        <f>E7</f>
        <v>Rekonstrukce sportovního areálu FK TJ Lahošť</v>
      </c>
      <c r="F130" s="31"/>
      <c r="G130" s="31"/>
      <c r="H130" s="31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31" t="s">
        <v>102</v>
      </c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6.5" customHeight="1">
      <c r="A132" s="37"/>
      <c r="B132" s="38"/>
      <c r="C132" s="39"/>
      <c r="D132" s="39"/>
      <c r="E132" s="75" t="str">
        <f>E9</f>
        <v>1026a - Stavební část - ASŘ</v>
      </c>
      <c r="F132" s="39"/>
      <c r="G132" s="39"/>
      <c r="H132" s="39"/>
      <c r="I132" s="39"/>
      <c r="J132" s="39"/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6.96" customHeight="1">
      <c r="A133" s="37"/>
      <c r="B133" s="38"/>
      <c r="C133" s="39"/>
      <c r="D133" s="39"/>
      <c r="E133" s="39"/>
      <c r="F133" s="39"/>
      <c r="G133" s="39"/>
      <c r="H133" s="39"/>
      <c r="I133" s="39"/>
      <c r="J133" s="39"/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2" customHeight="1">
      <c r="A134" s="37"/>
      <c r="B134" s="38"/>
      <c r="C134" s="31" t="s">
        <v>21</v>
      </c>
      <c r="D134" s="39"/>
      <c r="E134" s="39"/>
      <c r="F134" s="26" t="str">
        <f>F12</f>
        <v>Lahošť</v>
      </c>
      <c r="G134" s="39"/>
      <c r="H134" s="39"/>
      <c r="I134" s="31" t="s">
        <v>23</v>
      </c>
      <c r="J134" s="78" t="str">
        <f>IF(J12="","",J12)</f>
        <v>2. 7. 2024</v>
      </c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6.96" customHeight="1">
      <c r="A135" s="37"/>
      <c r="B135" s="38"/>
      <c r="C135" s="39"/>
      <c r="D135" s="39"/>
      <c r="E135" s="39"/>
      <c r="F135" s="39"/>
      <c r="G135" s="39"/>
      <c r="H135" s="39"/>
      <c r="I135" s="39"/>
      <c r="J135" s="39"/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40.05" customHeight="1">
      <c r="A136" s="37"/>
      <c r="B136" s="38"/>
      <c r="C136" s="31" t="s">
        <v>25</v>
      </c>
      <c r="D136" s="39"/>
      <c r="E136" s="39"/>
      <c r="F136" s="26" t="str">
        <f>E15</f>
        <v>Obec Lahošť, Švermova 22, 417 25 Lahošť</v>
      </c>
      <c r="G136" s="39"/>
      <c r="H136" s="39"/>
      <c r="I136" s="31" t="s">
        <v>32</v>
      </c>
      <c r="J136" s="35" t="str">
        <f>E21</f>
        <v>Jaroslav Plavec, Masarykova 112/11, Duchcov</v>
      </c>
      <c r="K136" s="39"/>
      <c r="L136" s="62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40.05" customHeight="1">
      <c r="A137" s="37"/>
      <c r="B137" s="38"/>
      <c r="C137" s="31" t="s">
        <v>30</v>
      </c>
      <c r="D137" s="39"/>
      <c r="E137" s="39"/>
      <c r="F137" s="26" t="str">
        <f>IF(E18="","",E18)</f>
        <v>Vyplň údaj</v>
      </c>
      <c r="G137" s="39"/>
      <c r="H137" s="39"/>
      <c r="I137" s="31" t="s">
        <v>35</v>
      </c>
      <c r="J137" s="35" t="str">
        <f>E24</f>
        <v>Jitka Dvorščáková, Průběžná 3370, 43401 Most</v>
      </c>
      <c r="K137" s="39"/>
      <c r="L137" s="62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10.32" customHeight="1">
      <c r="A138" s="37"/>
      <c r="B138" s="38"/>
      <c r="C138" s="39"/>
      <c r="D138" s="39"/>
      <c r="E138" s="39"/>
      <c r="F138" s="39"/>
      <c r="G138" s="39"/>
      <c r="H138" s="39"/>
      <c r="I138" s="39"/>
      <c r="J138" s="39"/>
      <c r="K138" s="39"/>
      <c r="L138" s="62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11" customFormat="1" ht="29.28" customHeight="1">
      <c r="A139" s="190"/>
      <c r="B139" s="191"/>
      <c r="C139" s="192" t="s">
        <v>134</v>
      </c>
      <c r="D139" s="193" t="s">
        <v>65</v>
      </c>
      <c r="E139" s="193" t="s">
        <v>61</v>
      </c>
      <c r="F139" s="193" t="s">
        <v>62</v>
      </c>
      <c r="G139" s="193" t="s">
        <v>135</v>
      </c>
      <c r="H139" s="193" t="s">
        <v>136</v>
      </c>
      <c r="I139" s="193" t="s">
        <v>137</v>
      </c>
      <c r="J139" s="194" t="s">
        <v>106</v>
      </c>
      <c r="K139" s="195" t="s">
        <v>138</v>
      </c>
      <c r="L139" s="196"/>
      <c r="M139" s="99" t="s">
        <v>1</v>
      </c>
      <c r="N139" s="100" t="s">
        <v>44</v>
      </c>
      <c r="O139" s="100" t="s">
        <v>139</v>
      </c>
      <c r="P139" s="100" t="s">
        <v>140</v>
      </c>
      <c r="Q139" s="100" t="s">
        <v>141</v>
      </c>
      <c r="R139" s="100" t="s">
        <v>142</v>
      </c>
      <c r="S139" s="100" t="s">
        <v>143</v>
      </c>
      <c r="T139" s="101" t="s">
        <v>144</v>
      </c>
      <c r="U139" s="190"/>
      <c r="V139" s="190"/>
      <c r="W139" s="190"/>
      <c r="X139" s="190"/>
      <c r="Y139" s="190"/>
      <c r="Z139" s="190"/>
      <c r="AA139" s="190"/>
      <c r="AB139" s="190"/>
      <c r="AC139" s="190"/>
      <c r="AD139" s="190"/>
      <c r="AE139" s="190"/>
    </row>
    <row r="140" s="2" customFormat="1" ht="22.8" customHeight="1">
      <c r="A140" s="37"/>
      <c r="B140" s="38"/>
      <c r="C140" s="106" t="s">
        <v>145</v>
      </c>
      <c r="D140" s="39"/>
      <c r="E140" s="39"/>
      <c r="F140" s="39"/>
      <c r="G140" s="39"/>
      <c r="H140" s="39"/>
      <c r="I140" s="39"/>
      <c r="J140" s="197">
        <f>BK140</f>
        <v>0</v>
      </c>
      <c r="K140" s="39"/>
      <c r="L140" s="43"/>
      <c r="M140" s="102"/>
      <c r="N140" s="198"/>
      <c r="O140" s="103"/>
      <c r="P140" s="199">
        <f>P141+P353+P501</f>
        <v>0</v>
      </c>
      <c r="Q140" s="103"/>
      <c r="R140" s="199">
        <f>R141+R353+R501</f>
        <v>611.53994204000014</v>
      </c>
      <c r="S140" s="103"/>
      <c r="T140" s="200">
        <f>T141+T353+T501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79</v>
      </c>
      <c r="AU140" s="16" t="s">
        <v>108</v>
      </c>
      <c r="BK140" s="201">
        <f>BK141+BK353+BK501</f>
        <v>0</v>
      </c>
    </row>
    <row r="141" s="12" customFormat="1" ht="25.92" customHeight="1">
      <c r="A141" s="12"/>
      <c r="B141" s="202"/>
      <c r="C141" s="203"/>
      <c r="D141" s="204" t="s">
        <v>79</v>
      </c>
      <c r="E141" s="205" t="s">
        <v>146</v>
      </c>
      <c r="F141" s="205" t="s">
        <v>147</v>
      </c>
      <c r="G141" s="203"/>
      <c r="H141" s="203"/>
      <c r="I141" s="206"/>
      <c r="J141" s="207">
        <f>BK141</f>
        <v>0</v>
      </c>
      <c r="K141" s="203"/>
      <c r="L141" s="208"/>
      <c r="M141" s="209"/>
      <c r="N141" s="210"/>
      <c r="O141" s="210"/>
      <c r="P141" s="211">
        <f>P142+P165+P194+P225+P242+P243+P331+P351</f>
        <v>0</v>
      </c>
      <c r="Q141" s="210"/>
      <c r="R141" s="211">
        <f>R142+R165+R194+R225+R242+R243+R331+R351</f>
        <v>569.72070234000012</v>
      </c>
      <c r="S141" s="210"/>
      <c r="T141" s="212">
        <f>T142+T165+T194+T225+T242+T243+T331+T351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88</v>
      </c>
      <c r="AT141" s="214" t="s">
        <v>79</v>
      </c>
      <c r="AU141" s="214" t="s">
        <v>80</v>
      </c>
      <c r="AY141" s="213" t="s">
        <v>148</v>
      </c>
      <c r="BK141" s="215">
        <f>BK142+BK165+BK194+BK225+BK242+BK243+BK331+BK351</f>
        <v>0</v>
      </c>
    </row>
    <row r="142" s="12" customFormat="1" ht="22.8" customHeight="1">
      <c r="A142" s="12"/>
      <c r="B142" s="202"/>
      <c r="C142" s="203"/>
      <c r="D142" s="204" t="s">
        <v>79</v>
      </c>
      <c r="E142" s="216" t="s">
        <v>88</v>
      </c>
      <c r="F142" s="216" t="s">
        <v>149</v>
      </c>
      <c r="G142" s="203"/>
      <c r="H142" s="203"/>
      <c r="I142" s="206"/>
      <c r="J142" s="217">
        <f>BK142</f>
        <v>0</v>
      </c>
      <c r="K142" s="203"/>
      <c r="L142" s="208"/>
      <c r="M142" s="209"/>
      <c r="N142" s="210"/>
      <c r="O142" s="210"/>
      <c r="P142" s="211">
        <f>SUM(P143:P164)</f>
        <v>0</v>
      </c>
      <c r="Q142" s="210"/>
      <c r="R142" s="211">
        <f>SUM(R143:R164)</f>
        <v>0</v>
      </c>
      <c r="S142" s="210"/>
      <c r="T142" s="212">
        <f>SUM(T143:T164)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88</v>
      </c>
      <c r="AT142" s="214" t="s">
        <v>79</v>
      </c>
      <c r="AU142" s="214" t="s">
        <v>88</v>
      </c>
      <c r="AY142" s="213" t="s">
        <v>148</v>
      </c>
      <c r="BK142" s="215">
        <f>SUM(BK143:BK164)</f>
        <v>0</v>
      </c>
    </row>
    <row r="143" s="2" customFormat="1" ht="24.15" customHeight="1">
      <c r="A143" s="37"/>
      <c r="B143" s="38"/>
      <c r="C143" s="218" t="s">
        <v>88</v>
      </c>
      <c r="D143" s="218" t="s">
        <v>150</v>
      </c>
      <c r="E143" s="219" t="s">
        <v>151</v>
      </c>
      <c r="F143" s="220" t="s">
        <v>152</v>
      </c>
      <c r="G143" s="221" t="s">
        <v>153</v>
      </c>
      <c r="H143" s="222">
        <v>158.72999999999999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45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154</v>
      </c>
      <c r="AT143" s="230" t="s">
        <v>150</v>
      </c>
      <c r="AU143" s="230" t="s">
        <v>90</v>
      </c>
      <c r="AY143" s="16" t="s">
        <v>148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88</v>
      </c>
      <c r="BK143" s="231">
        <f>ROUND(I143*H143,2)</f>
        <v>0</v>
      </c>
      <c r="BL143" s="16" t="s">
        <v>154</v>
      </c>
      <c r="BM143" s="230" t="s">
        <v>155</v>
      </c>
    </row>
    <row r="144" s="13" customFormat="1">
      <c r="A144" s="13"/>
      <c r="B144" s="232"/>
      <c r="C144" s="233"/>
      <c r="D144" s="234" t="s">
        <v>156</v>
      </c>
      <c r="E144" s="235" t="s">
        <v>1</v>
      </c>
      <c r="F144" s="236" t="s">
        <v>157</v>
      </c>
      <c r="G144" s="233"/>
      <c r="H144" s="237">
        <v>158.72999999999999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156</v>
      </c>
      <c r="AU144" s="243" t="s">
        <v>90</v>
      </c>
      <c r="AV144" s="13" t="s">
        <v>90</v>
      </c>
      <c r="AW144" s="13" t="s">
        <v>34</v>
      </c>
      <c r="AX144" s="13" t="s">
        <v>80</v>
      </c>
      <c r="AY144" s="243" t="s">
        <v>148</v>
      </c>
    </row>
    <row r="145" s="14" customFormat="1">
      <c r="A145" s="14"/>
      <c r="B145" s="244"/>
      <c r="C145" s="245"/>
      <c r="D145" s="234" t="s">
        <v>156</v>
      </c>
      <c r="E145" s="246" t="s">
        <v>1</v>
      </c>
      <c r="F145" s="247" t="s">
        <v>158</v>
      </c>
      <c r="G145" s="245"/>
      <c r="H145" s="248">
        <v>158.72999999999999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156</v>
      </c>
      <c r="AU145" s="254" t="s">
        <v>90</v>
      </c>
      <c r="AV145" s="14" t="s">
        <v>154</v>
      </c>
      <c r="AW145" s="14" t="s">
        <v>34</v>
      </c>
      <c r="AX145" s="14" t="s">
        <v>88</v>
      </c>
      <c r="AY145" s="254" t="s">
        <v>148</v>
      </c>
    </row>
    <row r="146" s="2" customFormat="1" ht="33" customHeight="1">
      <c r="A146" s="37"/>
      <c r="B146" s="38"/>
      <c r="C146" s="218" t="s">
        <v>90</v>
      </c>
      <c r="D146" s="218" t="s">
        <v>150</v>
      </c>
      <c r="E146" s="219" t="s">
        <v>159</v>
      </c>
      <c r="F146" s="220" t="s">
        <v>160</v>
      </c>
      <c r="G146" s="221" t="s">
        <v>161</v>
      </c>
      <c r="H146" s="222">
        <v>37.253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45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154</v>
      </c>
      <c r="AT146" s="230" t="s">
        <v>150</v>
      </c>
      <c r="AU146" s="230" t="s">
        <v>90</v>
      </c>
      <c r="AY146" s="16" t="s">
        <v>148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88</v>
      </c>
      <c r="BK146" s="231">
        <f>ROUND(I146*H146,2)</f>
        <v>0</v>
      </c>
      <c r="BL146" s="16" t="s">
        <v>154</v>
      </c>
      <c r="BM146" s="230" t="s">
        <v>162</v>
      </c>
    </row>
    <row r="147" s="13" customFormat="1">
      <c r="A147" s="13"/>
      <c r="B147" s="232"/>
      <c r="C147" s="233"/>
      <c r="D147" s="234" t="s">
        <v>156</v>
      </c>
      <c r="E147" s="235" t="s">
        <v>1</v>
      </c>
      <c r="F147" s="236" t="s">
        <v>163</v>
      </c>
      <c r="G147" s="233"/>
      <c r="H147" s="237">
        <v>37.253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156</v>
      </c>
      <c r="AU147" s="243" t="s">
        <v>90</v>
      </c>
      <c r="AV147" s="13" t="s">
        <v>90</v>
      </c>
      <c r="AW147" s="13" t="s">
        <v>34</v>
      </c>
      <c r="AX147" s="13" t="s">
        <v>80</v>
      </c>
      <c r="AY147" s="243" t="s">
        <v>148</v>
      </c>
    </row>
    <row r="148" s="14" customFormat="1">
      <c r="A148" s="14"/>
      <c r="B148" s="244"/>
      <c r="C148" s="245"/>
      <c r="D148" s="234" t="s">
        <v>156</v>
      </c>
      <c r="E148" s="246" t="s">
        <v>1</v>
      </c>
      <c r="F148" s="247" t="s">
        <v>158</v>
      </c>
      <c r="G148" s="245"/>
      <c r="H148" s="248">
        <v>37.253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156</v>
      </c>
      <c r="AU148" s="254" t="s">
        <v>90</v>
      </c>
      <c r="AV148" s="14" t="s">
        <v>154</v>
      </c>
      <c r="AW148" s="14" t="s">
        <v>34</v>
      </c>
      <c r="AX148" s="14" t="s">
        <v>88</v>
      </c>
      <c r="AY148" s="254" t="s">
        <v>148</v>
      </c>
    </row>
    <row r="149" s="2" customFormat="1" ht="44.25" customHeight="1">
      <c r="A149" s="37"/>
      <c r="B149" s="38"/>
      <c r="C149" s="218" t="s">
        <v>164</v>
      </c>
      <c r="D149" s="218" t="s">
        <v>150</v>
      </c>
      <c r="E149" s="219" t="s">
        <v>165</v>
      </c>
      <c r="F149" s="220" t="s">
        <v>166</v>
      </c>
      <c r="G149" s="221" t="s">
        <v>161</v>
      </c>
      <c r="H149" s="222">
        <v>0.75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45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154</v>
      </c>
      <c r="AT149" s="230" t="s">
        <v>150</v>
      </c>
      <c r="AU149" s="230" t="s">
        <v>90</v>
      </c>
      <c r="AY149" s="16" t="s">
        <v>148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88</v>
      </c>
      <c r="BK149" s="231">
        <f>ROUND(I149*H149,2)</f>
        <v>0</v>
      </c>
      <c r="BL149" s="16" t="s">
        <v>154</v>
      </c>
      <c r="BM149" s="230" t="s">
        <v>167</v>
      </c>
    </row>
    <row r="150" s="13" customFormat="1">
      <c r="A150" s="13"/>
      <c r="B150" s="232"/>
      <c r="C150" s="233"/>
      <c r="D150" s="234" t="s">
        <v>156</v>
      </c>
      <c r="E150" s="235" t="s">
        <v>1</v>
      </c>
      <c r="F150" s="236" t="s">
        <v>168</v>
      </c>
      <c r="G150" s="233"/>
      <c r="H150" s="237">
        <v>0.75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156</v>
      </c>
      <c r="AU150" s="243" t="s">
        <v>90</v>
      </c>
      <c r="AV150" s="13" t="s">
        <v>90</v>
      </c>
      <c r="AW150" s="13" t="s">
        <v>34</v>
      </c>
      <c r="AX150" s="13" t="s">
        <v>80</v>
      </c>
      <c r="AY150" s="243" t="s">
        <v>148</v>
      </c>
    </row>
    <row r="151" s="14" customFormat="1">
      <c r="A151" s="14"/>
      <c r="B151" s="244"/>
      <c r="C151" s="245"/>
      <c r="D151" s="234" t="s">
        <v>156</v>
      </c>
      <c r="E151" s="246" t="s">
        <v>1</v>
      </c>
      <c r="F151" s="247" t="s">
        <v>158</v>
      </c>
      <c r="G151" s="245"/>
      <c r="H151" s="248">
        <v>0.75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156</v>
      </c>
      <c r="AU151" s="254" t="s">
        <v>90</v>
      </c>
      <c r="AV151" s="14" t="s">
        <v>154</v>
      </c>
      <c r="AW151" s="14" t="s">
        <v>34</v>
      </c>
      <c r="AX151" s="14" t="s">
        <v>88</v>
      </c>
      <c r="AY151" s="254" t="s">
        <v>148</v>
      </c>
    </row>
    <row r="152" s="2" customFormat="1" ht="44.25" customHeight="1">
      <c r="A152" s="37"/>
      <c r="B152" s="38"/>
      <c r="C152" s="218" t="s">
        <v>154</v>
      </c>
      <c r="D152" s="218" t="s">
        <v>150</v>
      </c>
      <c r="E152" s="219" t="s">
        <v>169</v>
      </c>
      <c r="F152" s="220" t="s">
        <v>170</v>
      </c>
      <c r="G152" s="221" t="s">
        <v>161</v>
      </c>
      <c r="H152" s="222">
        <v>39.155999999999999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45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154</v>
      </c>
      <c r="AT152" s="230" t="s">
        <v>150</v>
      </c>
      <c r="AU152" s="230" t="s">
        <v>90</v>
      </c>
      <c r="AY152" s="16" t="s">
        <v>148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88</v>
      </c>
      <c r="BK152" s="231">
        <f>ROUND(I152*H152,2)</f>
        <v>0</v>
      </c>
      <c r="BL152" s="16" t="s">
        <v>154</v>
      </c>
      <c r="BM152" s="230" t="s">
        <v>171</v>
      </c>
    </row>
    <row r="153" s="13" customFormat="1">
      <c r="A153" s="13"/>
      <c r="B153" s="232"/>
      <c r="C153" s="233"/>
      <c r="D153" s="234" t="s">
        <v>156</v>
      </c>
      <c r="E153" s="235" t="s">
        <v>1</v>
      </c>
      <c r="F153" s="236" t="s">
        <v>172</v>
      </c>
      <c r="G153" s="233"/>
      <c r="H153" s="237">
        <v>39.155999999999999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156</v>
      </c>
      <c r="AU153" s="243" t="s">
        <v>90</v>
      </c>
      <c r="AV153" s="13" t="s">
        <v>90</v>
      </c>
      <c r="AW153" s="13" t="s">
        <v>34</v>
      </c>
      <c r="AX153" s="13" t="s">
        <v>80</v>
      </c>
      <c r="AY153" s="243" t="s">
        <v>148</v>
      </c>
    </row>
    <row r="154" s="14" customFormat="1">
      <c r="A154" s="14"/>
      <c r="B154" s="244"/>
      <c r="C154" s="245"/>
      <c r="D154" s="234" t="s">
        <v>156</v>
      </c>
      <c r="E154" s="246" t="s">
        <v>1</v>
      </c>
      <c r="F154" s="247" t="s">
        <v>158</v>
      </c>
      <c r="G154" s="245"/>
      <c r="H154" s="248">
        <v>39.155999999999999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156</v>
      </c>
      <c r="AU154" s="254" t="s">
        <v>90</v>
      </c>
      <c r="AV154" s="14" t="s">
        <v>154</v>
      </c>
      <c r="AW154" s="14" t="s">
        <v>34</v>
      </c>
      <c r="AX154" s="14" t="s">
        <v>88</v>
      </c>
      <c r="AY154" s="254" t="s">
        <v>148</v>
      </c>
    </row>
    <row r="155" s="2" customFormat="1" ht="62.7" customHeight="1">
      <c r="A155" s="37"/>
      <c r="B155" s="38"/>
      <c r="C155" s="218" t="s">
        <v>173</v>
      </c>
      <c r="D155" s="218" t="s">
        <v>150</v>
      </c>
      <c r="E155" s="219" t="s">
        <v>174</v>
      </c>
      <c r="F155" s="220" t="s">
        <v>175</v>
      </c>
      <c r="G155" s="221" t="s">
        <v>161</v>
      </c>
      <c r="H155" s="222">
        <v>108.905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45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154</v>
      </c>
      <c r="AT155" s="230" t="s">
        <v>150</v>
      </c>
      <c r="AU155" s="230" t="s">
        <v>90</v>
      </c>
      <c r="AY155" s="16" t="s">
        <v>148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88</v>
      </c>
      <c r="BK155" s="231">
        <f>ROUND(I155*H155,2)</f>
        <v>0</v>
      </c>
      <c r="BL155" s="16" t="s">
        <v>154</v>
      </c>
      <c r="BM155" s="230" t="s">
        <v>176</v>
      </c>
    </row>
    <row r="156" s="13" customFormat="1">
      <c r="A156" s="13"/>
      <c r="B156" s="232"/>
      <c r="C156" s="233"/>
      <c r="D156" s="234" t="s">
        <v>156</v>
      </c>
      <c r="E156" s="235" t="s">
        <v>1</v>
      </c>
      <c r="F156" s="236" t="s">
        <v>177</v>
      </c>
      <c r="G156" s="233"/>
      <c r="H156" s="237">
        <v>108.905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156</v>
      </c>
      <c r="AU156" s="243" t="s">
        <v>90</v>
      </c>
      <c r="AV156" s="13" t="s">
        <v>90</v>
      </c>
      <c r="AW156" s="13" t="s">
        <v>34</v>
      </c>
      <c r="AX156" s="13" t="s">
        <v>80</v>
      </c>
      <c r="AY156" s="243" t="s">
        <v>148</v>
      </c>
    </row>
    <row r="157" s="14" customFormat="1">
      <c r="A157" s="14"/>
      <c r="B157" s="244"/>
      <c r="C157" s="245"/>
      <c r="D157" s="234" t="s">
        <v>156</v>
      </c>
      <c r="E157" s="246" t="s">
        <v>1</v>
      </c>
      <c r="F157" s="247" t="s">
        <v>158</v>
      </c>
      <c r="G157" s="245"/>
      <c r="H157" s="248">
        <v>108.905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156</v>
      </c>
      <c r="AU157" s="254" t="s">
        <v>90</v>
      </c>
      <c r="AV157" s="14" t="s">
        <v>154</v>
      </c>
      <c r="AW157" s="14" t="s">
        <v>34</v>
      </c>
      <c r="AX157" s="14" t="s">
        <v>88</v>
      </c>
      <c r="AY157" s="254" t="s">
        <v>148</v>
      </c>
    </row>
    <row r="158" s="2" customFormat="1" ht="66.75" customHeight="1">
      <c r="A158" s="37"/>
      <c r="B158" s="38"/>
      <c r="C158" s="218" t="s">
        <v>178</v>
      </c>
      <c r="D158" s="218" t="s">
        <v>150</v>
      </c>
      <c r="E158" s="219" t="s">
        <v>179</v>
      </c>
      <c r="F158" s="220" t="s">
        <v>180</v>
      </c>
      <c r="G158" s="221" t="s">
        <v>161</v>
      </c>
      <c r="H158" s="222">
        <v>1089.05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45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154</v>
      </c>
      <c r="AT158" s="230" t="s">
        <v>150</v>
      </c>
      <c r="AU158" s="230" t="s">
        <v>90</v>
      </c>
      <c r="AY158" s="16" t="s">
        <v>148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88</v>
      </c>
      <c r="BK158" s="231">
        <f>ROUND(I158*H158,2)</f>
        <v>0</v>
      </c>
      <c r="BL158" s="16" t="s">
        <v>154</v>
      </c>
      <c r="BM158" s="230" t="s">
        <v>181</v>
      </c>
    </row>
    <row r="159" s="13" customFormat="1">
      <c r="A159" s="13"/>
      <c r="B159" s="232"/>
      <c r="C159" s="233"/>
      <c r="D159" s="234" t="s">
        <v>156</v>
      </c>
      <c r="E159" s="233"/>
      <c r="F159" s="236" t="s">
        <v>182</v>
      </c>
      <c r="G159" s="233"/>
      <c r="H159" s="237">
        <v>1089.05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156</v>
      </c>
      <c r="AU159" s="243" t="s">
        <v>90</v>
      </c>
      <c r="AV159" s="13" t="s">
        <v>90</v>
      </c>
      <c r="AW159" s="13" t="s">
        <v>4</v>
      </c>
      <c r="AX159" s="13" t="s">
        <v>88</v>
      </c>
      <c r="AY159" s="243" t="s">
        <v>148</v>
      </c>
    </row>
    <row r="160" s="2" customFormat="1" ht="44.25" customHeight="1">
      <c r="A160" s="37"/>
      <c r="B160" s="38"/>
      <c r="C160" s="218" t="s">
        <v>183</v>
      </c>
      <c r="D160" s="218" t="s">
        <v>150</v>
      </c>
      <c r="E160" s="219" t="s">
        <v>184</v>
      </c>
      <c r="F160" s="220" t="s">
        <v>185</v>
      </c>
      <c r="G160" s="221" t="s">
        <v>161</v>
      </c>
      <c r="H160" s="222">
        <v>108.905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45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154</v>
      </c>
      <c r="AT160" s="230" t="s">
        <v>150</v>
      </c>
      <c r="AU160" s="230" t="s">
        <v>90</v>
      </c>
      <c r="AY160" s="16" t="s">
        <v>148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88</v>
      </c>
      <c r="BK160" s="231">
        <f>ROUND(I160*H160,2)</f>
        <v>0</v>
      </c>
      <c r="BL160" s="16" t="s">
        <v>154</v>
      </c>
      <c r="BM160" s="230" t="s">
        <v>186</v>
      </c>
    </row>
    <row r="161" s="2" customFormat="1" ht="44.25" customHeight="1">
      <c r="A161" s="37"/>
      <c r="B161" s="38"/>
      <c r="C161" s="218" t="s">
        <v>187</v>
      </c>
      <c r="D161" s="218" t="s">
        <v>150</v>
      </c>
      <c r="E161" s="219" t="s">
        <v>188</v>
      </c>
      <c r="F161" s="220" t="s">
        <v>189</v>
      </c>
      <c r="G161" s="221" t="s">
        <v>190</v>
      </c>
      <c r="H161" s="222">
        <v>217.81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45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154</v>
      </c>
      <c r="AT161" s="230" t="s">
        <v>150</v>
      </c>
      <c r="AU161" s="230" t="s">
        <v>90</v>
      </c>
      <c r="AY161" s="16" t="s">
        <v>148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88</v>
      </c>
      <c r="BK161" s="231">
        <f>ROUND(I161*H161,2)</f>
        <v>0</v>
      </c>
      <c r="BL161" s="16" t="s">
        <v>154</v>
      </c>
      <c r="BM161" s="230" t="s">
        <v>191</v>
      </c>
    </row>
    <row r="162" s="13" customFormat="1">
      <c r="A162" s="13"/>
      <c r="B162" s="232"/>
      <c r="C162" s="233"/>
      <c r="D162" s="234" t="s">
        <v>156</v>
      </c>
      <c r="E162" s="235" t="s">
        <v>1</v>
      </c>
      <c r="F162" s="236" t="s">
        <v>192</v>
      </c>
      <c r="G162" s="233"/>
      <c r="H162" s="237">
        <v>217.81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156</v>
      </c>
      <c r="AU162" s="243" t="s">
        <v>90</v>
      </c>
      <c r="AV162" s="13" t="s">
        <v>90</v>
      </c>
      <c r="AW162" s="13" t="s">
        <v>34</v>
      </c>
      <c r="AX162" s="13" t="s">
        <v>80</v>
      </c>
      <c r="AY162" s="243" t="s">
        <v>148</v>
      </c>
    </row>
    <row r="163" s="14" customFormat="1">
      <c r="A163" s="14"/>
      <c r="B163" s="244"/>
      <c r="C163" s="245"/>
      <c r="D163" s="234" t="s">
        <v>156</v>
      </c>
      <c r="E163" s="246" t="s">
        <v>1</v>
      </c>
      <c r="F163" s="247" t="s">
        <v>158</v>
      </c>
      <c r="G163" s="245"/>
      <c r="H163" s="248">
        <v>217.81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156</v>
      </c>
      <c r="AU163" s="254" t="s">
        <v>90</v>
      </c>
      <c r="AV163" s="14" t="s">
        <v>154</v>
      </c>
      <c r="AW163" s="14" t="s">
        <v>34</v>
      </c>
      <c r="AX163" s="14" t="s">
        <v>88</v>
      </c>
      <c r="AY163" s="254" t="s">
        <v>148</v>
      </c>
    </row>
    <row r="164" s="2" customFormat="1" ht="37.8" customHeight="1">
      <c r="A164" s="37"/>
      <c r="B164" s="38"/>
      <c r="C164" s="218" t="s">
        <v>193</v>
      </c>
      <c r="D164" s="218" t="s">
        <v>150</v>
      </c>
      <c r="E164" s="219" t="s">
        <v>194</v>
      </c>
      <c r="F164" s="220" t="s">
        <v>195</v>
      </c>
      <c r="G164" s="221" t="s">
        <v>161</v>
      </c>
      <c r="H164" s="222">
        <v>108.905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45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154</v>
      </c>
      <c r="AT164" s="230" t="s">
        <v>150</v>
      </c>
      <c r="AU164" s="230" t="s">
        <v>90</v>
      </c>
      <c r="AY164" s="16" t="s">
        <v>148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88</v>
      </c>
      <c r="BK164" s="231">
        <f>ROUND(I164*H164,2)</f>
        <v>0</v>
      </c>
      <c r="BL164" s="16" t="s">
        <v>154</v>
      </c>
      <c r="BM164" s="230" t="s">
        <v>196</v>
      </c>
    </row>
    <row r="165" s="12" customFormat="1" ht="22.8" customHeight="1">
      <c r="A165" s="12"/>
      <c r="B165" s="202"/>
      <c r="C165" s="203"/>
      <c r="D165" s="204" t="s">
        <v>79</v>
      </c>
      <c r="E165" s="216" t="s">
        <v>90</v>
      </c>
      <c r="F165" s="216" t="s">
        <v>197</v>
      </c>
      <c r="G165" s="203"/>
      <c r="H165" s="203"/>
      <c r="I165" s="206"/>
      <c r="J165" s="217">
        <f>BK165</f>
        <v>0</v>
      </c>
      <c r="K165" s="203"/>
      <c r="L165" s="208"/>
      <c r="M165" s="209"/>
      <c r="N165" s="210"/>
      <c r="O165" s="210"/>
      <c r="P165" s="211">
        <f>SUM(P166:P193)</f>
        <v>0</v>
      </c>
      <c r="Q165" s="210"/>
      <c r="R165" s="211">
        <f>SUM(R166:R193)</f>
        <v>336.39153152</v>
      </c>
      <c r="S165" s="210"/>
      <c r="T165" s="212">
        <f>SUM(T166:T193)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3" t="s">
        <v>88</v>
      </c>
      <c r="AT165" s="214" t="s">
        <v>79</v>
      </c>
      <c r="AU165" s="214" t="s">
        <v>88</v>
      </c>
      <c r="AY165" s="213" t="s">
        <v>148</v>
      </c>
      <c r="BK165" s="215">
        <f>SUM(BK166:BK193)</f>
        <v>0</v>
      </c>
    </row>
    <row r="166" s="2" customFormat="1" ht="37.8" customHeight="1">
      <c r="A166" s="37"/>
      <c r="B166" s="38"/>
      <c r="C166" s="218" t="s">
        <v>198</v>
      </c>
      <c r="D166" s="218" t="s">
        <v>150</v>
      </c>
      <c r="E166" s="219" t="s">
        <v>199</v>
      </c>
      <c r="F166" s="220" t="s">
        <v>200</v>
      </c>
      <c r="G166" s="221" t="s">
        <v>161</v>
      </c>
      <c r="H166" s="222">
        <v>46.927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45</v>
      </c>
      <c r="O166" s="90"/>
      <c r="P166" s="228">
        <f>O166*H166</f>
        <v>0</v>
      </c>
      <c r="Q166" s="228">
        <v>2.1600000000000001</v>
      </c>
      <c r="R166" s="228">
        <f>Q166*H166</f>
        <v>101.36232000000001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154</v>
      </c>
      <c r="AT166" s="230" t="s">
        <v>150</v>
      </c>
      <c r="AU166" s="230" t="s">
        <v>90</v>
      </c>
      <c r="AY166" s="16" t="s">
        <v>148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88</v>
      </c>
      <c r="BK166" s="231">
        <f>ROUND(I166*H166,2)</f>
        <v>0</v>
      </c>
      <c r="BL166" s="16" t="s">
        <v>154</v>
      </c>
      <c r="BM166" s="230" t="s">
        <v>201</v>
      </c>
    </row>
    <row r="167" s="13" customFormat="1">
      <c r="A167" s="13"/>
      <c r="B167" s="232"/>
      <c r="C167" s="233"/>
      <c r="D167" s="234" t="s">
        <v>156</v>
      </c>
      <c r="E167" s="235" t="s">
        <v>1</v>
      </c>
      <c r="F167" s="236" t="s">
        <v>202</v>
      </c>
      <c r="G167" s="233"/>
      <c r="H167" s="237">
        <v>9.0399999999999991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156</v>
      </c>
      <c r="AU167" s="243" t="s">
        <v>90</v>
      </c>
      <c r="AV167" s="13" t="s">
        <v>90</v>
      </c>
      <c r="AW167" s="13" t="s">
        <v>34</v>
      </c>
      <c r="AX167" s="13" t="s">
        <v>80</v>
      </c>
      <c r="AY167" s="243" t="s">
        <v>148</v>
      </c>
    </row>
    <row r="168" s="13" customFormat="1">
      <c r="A168" s="13"/>
      <c r="B168" s="232"/>
      <c r="C168" s="233"/>
      <c r="D168" s="234" t="s">
        <v>156</v>
      </c>
      <c r="E168" s="235" t="s">
        <v>1</v>
      </c>
      <c r="F168" s="236" t="s">
        <v>203</v>
      </c>
      <c r="G168" s="233"/>
      <c r="H168" s="237">
        <v>37.887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156</v>
      </c>
      <c r="AU168" s="243" t="s">
        <v>90</v>
      </c>
      <c r="AV168" s="13" t="s">
        <v>90</v>
      </c>
      <c r="AW168" s="13" t="s">
        <v>34</v>
      </c>
      <c r="AX168" s="13" t="s">
        <v>80</v>
      </c>
      <c r="AY168" s="243" t="s">
        <v>148</v>
      </c>
    </row>
    <row r="169" s="14" customFormat="1">
      <c r="A169" s="14"/>
      <c r="B169" s="244"/>
      <c r="C169" s="245"/>
      <c r="D169" s="234" t="s">
        <v>156</v>
      </c>
      <c r="E169" s="246" t="s">
        <v>1</v>
      </c>
      <c r="F169" s="247" t="s">
        <v>158</v>
      </c>
      <c r="G169" s="245"/>
      <c r="H169" s="248">
        <v>46.927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156</v>
      </c>
      <c r="AU169" s="254" t="s">
        <v>90</v>
      </c>
      <c r="AV169" s="14" t="s">
        <v>154</v>
      </c>
      <c r="AW169" s="14" t="s">
        <v>34</v>
      </c>
      <c r="AX169" s="14" t="s">
        <v>88</v>
      </c>
      <c r="AY169" s="254" t="s">
        <v>148</v>
      </c>
    </row>
    <row r="170" s="2" customFormat="1" ht="33" customHeight="1">
      <c r="A170" s="37"/>
      <c r="B170" s="38"/>
      <c r="C170" s="218" t="s">
        <v>204</v>
      </c>
      <c r="D170" s="218" t="s">
        <v>150</v>
      </c>
      <c r="E170" s="219" t="s">
        <v>205</v>
      </c>
      <c r="F170" s="220" t="s">
        <v>206</v>
      </c>
      <c r="G170" s="221" t="s">
        <v>161</v>
      </c>
      <c r="H170" s="222">
        <v>48.843000000000004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45</v>
      </c>
      <c r="O170" s="90"/>
      <c r="P170" s="228">
        <f>O170*H170</f>
        <v>0</v>
      </c>
      <c r="Q170" s="228">
        <v>2.5018699999999998</v>
      </c>
      <c r="R170" s="228">
        <f>Q170*H170</f>
        <v>122.19883641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154</v>
      </c>
      <c r="AT170" s="230" t="s">
        <v>150</v>
      </c>
      <c r="AU170" s="230" t="s">
        <v>90</v>
      </c>
      <c r="AY170" s="16" t="s">
        <v>148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88</v>
      </c>
      <c r="BK170" s="231">
        <f>ROUND(I170*H170,2)</f>
        <v>0</v>
      </c>
      <c r="BL170" s="16" t="s">
        <v>154</v>
      </c>
      <c r="BM170" s="230" t="s">
        <v>207</v>
      </c>
    </row>
    <row r="171" s="13" customFormat="1">
      <c r="A171" s="13"/>
      <c r="B171" s="232"/>
      <c r="C171" s="233"/>
      <c r="D171" s="234" t="s">
        <v>156</v>
      </c>
      <c r="E171" s="235" t="s">
        <v>1</v>
      </c>
      <c r="F171" s="236" t="s">
        <v>208</v>
      </c>
      <c r="G171" s="233"/>
      <c r="H171" s="237">
        <v>48.843000000000004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156</v>
      </c>
      <c r="AU171" s="243" t="s">
        <v>90</v>
      </c>
      <c r="AV171" s="13" t="s">
        <v>90</v>
      </c>
      <c r="AW171" s="13" t="s">
        <v>34</v>
      </c>
      <c r="AX171" s="13" t="s">
        <v>80</v>
      </c>
      <c r="AY171" s="243" t="s">
        <v>148</v>
      </c>
    </row>
    <row r="172" s="14" customFormat="1">
      <c r="A172" s="14"/>
      <c r="B172" s="244"/>
      <c r="C172" s="245"/>
      <c r="D172" s="234" t="s">
        <v>156</v>
      </c>
      <c r="E172" s="246" t="s">
        <v>1</v>
      </c>
      <c r="F172" s="247" t="s">
        <v>158</v>
      </c>
      <c r="G172" s="245"/>
      <c r="H172" s="248">
        <v>48.843000000000004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156</v>
      </c>
      <c r="AU172" s="254" t="s">
        <v>90</v>
      </c>
      <c r="AV172" s="14" t="s">
        <v>154</v>
      </c>
      <c r="AW172" s="14" t="s">
        <v>34</v>
      </c>
      <c r="AX172" s="14" t="s">
        <v>88</v>
      </c>
      <c r="AY172" s="254" t="s">
        <v>148</v>
      </c>
    </row>
    <row r="173" s="2" customFormat="1" ht="16.5" customHeight="1">
      <c r="A173" s="37"/>
      <c r="B173" s="38"/>
      <c r="C173" s="218" t="s">
        <v>209</v>
      </c>
      <c r="D173" s="218" t="s">
        <v>150</v>
      </c>
      <c r="E173" s="219" t="s">
        <v>210</v>
      </c>
      <c r="F173" s="220" t="s">
        <v>211</v>
      </c>
      <c r="G173" s="221" t="s">
        <v>153</v>
      </c>
      <c r="H173" s="222">
        <v>34.350000000000001</v>
      </c>
      <c r="I173" s="223"/>
      <c r="J173" s="224">
        <f>ROUND(I173*H173,2)</f>
        <v>0</v>
      </c>
      <c r="K173" s="225"/>
      <c r="L173" s="43"/>
      <c r="M173" s="226" t="s">
        <v>1</v>
      </c>
      <c r="N173" s="227" t="s">
        <v>45</v>
      </c>
      <c r="O173" s="90"/>
      <c r="P173" s="228">
        <f>O173*H173</f>
        <v>0</v>
      </c>
      <c r="Q173" s="228">
        <v>0.00247</v>
      </c>
      <c r="R173" s="228">
        <f>Q173*H173</f>
        <v>0.084844500000000003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154</v>
      </c>
      <c r="AT173" s="230" t="s">
        <v>150</v>
      </c>
      <c r="AU173" s="230" t="s">
        <v>90</v>
      </c>
      <c r="AY173" s="16" t="s">
        <v>148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88</v>
      </c>
      <c r="BK173" s="231">
        <f>ROUND(I173*H173,2)</f>
        <v>0</v>
      </c>
      <c r="BL173" s="16" t="s">
        <v>154</v>
      </c>
      <c r="BM173" s="230" t="s">
        <v>212</v>
      </c>
    </row>
    <row r="174" s="13" customFormat="1">
      <c r="A174" s="13"/>
      <c r="B174" s="232"/>
      <c r="C174" s="233"/>
      <c r="D174" s="234" t="s">
        <v>156</v>
      </c>
      <c r="E174" s="235" t="s">
        <v>1</v>
      </c>
      <c r="F174" s="236" t="s">
        <v>213</v>
      </c>
      <c r="G174" s="233"/>
      <c r="H174" s="237">
        <v>34.350000000000001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156</v>
      </c>
      <c r="AU174" s="243" t="s">
        <v>90</v>
      </c>
      <c r="AV174" s="13" t="s">
        <v>90</v>
      </c>
      <c r="AW174" s="13" t="s">
        <v>34</v>
      </c>
      <c r="AX174" s="13" t="s">
        <v>80</v>
      </c>
      <c r="AY174" s="243" t="s">
        <v>148</v>
      </c>
    </row>
    <row r="175" s="14" customFormat="1">
      <c r="A175" s="14"/>
      <c r="B175" s="244"/>
      <c r="C175" s="245"/>
      <c r="D175" s="234" t="s">
        <v>156</v>
      </c>
      <c r="E175" s="246" t="s">
        <v>1</v>
      </c>
      <c r="F175" s="247" t="s">
        <v>158</v>
      </c>
      <c r="G175" s="245"/>
      <c r="H175" s="248">
        <v>34.350000000000001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156</v>
      </c>
      <c r="AU175" s="254" t="s">
        <v>90</v>
      </c>
      <c r="AV175" s="14" t="s">
        <v>154</v>
      </c>
      <c r="AW175" s="14" t="s">
        <v>34</v>
      </c>
      <c r="AX175" s="14" t="s">
        <v>88</v>
      </c>
      <c r="AY175" s="254" t="s">
        <v>148</v>
      </c>
    </row>
    <row r="176" s="2" customFormat="1" ht="16.5" customHeight="1">
      <c r="A176" s="37"/>
      <c r="B176" s="38"/>
      <c r="C176" s="218" t="s">
        <v>214</v>
      </c>
      <c r="D176" s="218" t="s">
        <v>150</v>
      </c>
      <c r="E176" s="219" t="s">
        <v>215</v>
      </c>
      <c r="F176" s="220" t="s">
        <v>216</v>
      </c>
      <c r="G176" s="221" t="s">
        <v>153</v>
      </c>
      <c r="H176" s="222">
        <v>34.350000000000001</v>
      </c>
      <c r="I176" s="223"/>
      <c r="J176" s="224">
        <f>ROUND(I176*H176,2)</f>
        <v>0</v>
      </c>
      <c r="K176" s="225"/>
      <c r="L176" s="43"/>
      <c r="M176" s="226" t="s">
        <v>1</v>
      </c>
      <c r="N176" s="227" t="s">
        <v>45</v>
      </c>
      <c r="O176" s="90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154</v>
      </c>
      <c r="AT176" s="230" t="s">
        <v>150</v>
      </c>
      <c r="AU176" s="230" t="s">
        <v>90</v>
      </c>
      <c r="AY176" s="16" t="s">
        <v>148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88</v>
      </c>
      <c r="BK176" s="231">
        <f>ROUND(I176*H176,2)</f>
        <v>0</v>
      </c>
      <c r="BL176" s="16" t="s">
        <v>154</v>
      </c>
      <c r="BM176" s="230" t="s">
        <v>217</v>
      </c>
    </row>
    <row r="177" s="2" customFormat="1" ht="24.15" customHeight="1">
      <c r="A177" s="37"/>
      <c r="B177" s="38"/>
      <c r="C177" s="218" t="s">
        <v>218</v>
      </c>
      <c r="D177" s="218" t="s">
        <v>150</v>
      </c>
      <c r="E177" s="219" t="s">
        <v>219</v>
      </c>
      <c r="F177" s="220" t="s">
        <v>220</v>
      </c>
      <c r="G177" s="221" t="s">
        <v>190</v>
      </c>
      <c r="H177" s="222">
        <v>2.931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45</v>
      </c>
      <c r="O177" s="90"/>
      <c r="P177" s="228">
        <f>O177*H177</f>
        <v>0</v>
      </c>
      <c r="Q177" s="228">
        <v>1.06277</v>
      </c>
      <c r="R177" s="228">
        <f>Q177*H177</f>
        <v>3.1149788699999998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154</v>
      </c>
      <c r="AT177" s="230" t="s">
        <v>150</v>
      </c>
      <c r="AU177" s="230" t="s">
        <v>90</v>
      </c>
      <c r="AY177" s="16" t="s">
        <v>148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88</v>
      </c>
      <c r="BK177" s="231">
        <f>ROUND(I177*H177,2)</f>
        <v>0</v>
      </c>
      <c r="BL177" s="16" t="s">
        <v>154</v>
      </c>
      <c r="BM177" s="230" t="s">
        <v>221</v>
      </c>
    </row>
    <row r="178" s="13" customFormat="1">
      <c r="A178" s="13"/>
      <c r="B178" s="232"/>
      <c r="C178" s="233"/>
      <c r="D178" s="234" t="s">
        <v>156</v>
      </c>
      <c r="E178" s="235" t="s">
        <v>1</v>
      </c>
      <c r="F178" s="236" t="s">
        <v>222</v>
      </c>
      <c r="G178" s="233"/>
      <c r="H178" s="237">
        <v>2.931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156</v>
      </c>
      <c r="AU178" s="243" t="s">
        <v>90</v>
      </c>
      <c r="AV178" s="13" t="s">
        <v>90</v>
      </c>
      <c r="AW178" s="13" t="s">
        <v>34</v>
      </c>
      <c r="AX178" s="13" t="s">
        <v>80</v>
      </c>
      <c r="AY178" s="243" t="s">
        <v>148</v>
      </c>
    </row>
    <row r="179" s="14" customFormat="1">
      <c r="A179" s="14"/>
      <c r="B179" s="244"/>
      <c r="C179" s="245"/>
      <c r="D179" s="234" t="s">
        <v>156</v>
      </c>
      <c r="E179" s="246" t="s">
        <v>1</v>
      </c>
      <c r="F179" s="247" t="s">
        <v>158</v>
      </c>
      <c r="G179" s="245"/>
      <c r="H179" s="248">
        <v>2.931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156</v>
      </c>
      <c r="AU179" s="254" t="s">
        <v>90</v>
      </c>
      <c r="AV179" s="14" t="s">
        <v>154</v>
      </c>
      <c r="AW179" s="14" t="s">
        <v>34</v>
      </c>
      <c r="AX179" s="14" t="s">
        <v>88</v>
      </c>
      <c r="AY179" s="254" t="s">
        <v>148</v>
      </c>
    </row>
    <row r="180" s="2" customFormat="1" ht="33" customHeight="1">
      <c r="A180" s="37"/>
      <c r="B180" s="38"/>
      <c r="C180" s="218" t="s">
        <v>8</v>
      </c>
      <c r="D180" s="218" t="s">
        <v>150</v>
      </c>
      <c r="E180" s="219" t="s">
        <v>223</v>
      </c>
      <c r="F180" s="220" t="s">
        <v>224</v>
      </c>
      <c r="G180" s="221" t="s">
        <v>161</v>
      </c>
      <c r="H180" s="222">
        <v>42.954000000000001</v>
      </c>
      <c r="I180" s="223"/>
      <c r="J180" s="224">
        <f>ROUND(I180*H180,2)</f>
        <v>0</v>
      </c>
      <c r="K180" s="225"/>
      <c r="L180" s="43"/>
      <c r="M180" s="226" t="s">
        <v>1</v>
      </c>
      <c r="N180" s="227" t="s">
        <v>45</v>
      </c>
      <c r="O180" s="90"/>
      <c r="P180" s="228">
        <f>O180*H180</f>
        <v>0</v>
      </c>
      <c r="Q180" s="228">
        <v>2.5018699999999998</v>
      </c>
      <c r="R180" s="228">
        <f>Q180*H180</f>
        <v>107.46532397999999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154</v>
      </c>
      <c r="AT180" s="230" t="s">
        <v>150</v>
      </c>
      <c r="AU180" s="230" t="s">
        <v>90</v>
      </c>
      <c r="AY180" s="16" t="s">
        <v>148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88</v>
      </c>
      <c r="BK180" s="231">
        <f>ROUND(I180*H180,2)</f>
        <v>0</v>
      </c>
      <c r="BL180" s="16" t="s">
        <v>154</v>
      </c>
      <c r="BM180" s="230" t="s">
        <v>225</v>
      </c>
    </row>
    <row r="181" s="13" customFormat="1">
      <c r="A181" s="13"/>
      <c r="B181" s="232"/>
      <c r="C181" s="233"/>
      <c r="D181" s="234" t="s">
        <v>156</v>
      </c>
      <c r="E181" s="235" t="s">
        <v>1</v>
      </c>
      <c r="F181" s="236" t="s">
        <v>226</v>
      </c>
      <c r="G181" s="233"/>
      <c r="H181" s="237">
        <v>42.954000000000001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156</v>
      </c>
      <c r="AU181" s="243" t="s">
        <v>90</v>
      </c>
      <c r="AV181" s="13" t="s">
        <v>90</v>
      </c>
      <c r="AW181" s="13" t="s">
        <v>34</v>
      </c>
      <c r="AX181" s="13" t="s">
        <v>80</v>
      </c>
      <c r="AY181" s="243" t="s">
        <v>148</v>
      </c>
    </row>
    <row r="182" s="14" customFormat="1">
      <c r="A182" s="14"/>
      <c r="B182" s="244"/>
      <c r="C182" s="245"/>
      <c r="D182" s="234" t="s">
        <v>156</v>
      </c>
      <c r="E182" s="246" t="s">
        <v>1</v>
      </c>
      <c r="F182" s="247" t="s">
        <v>158</v>
      </c>
      <c r="G182" s="245"/>
      <c r="H182" s="248">
        <v>42.954000000000001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156</v>
      </c>
      <c r="AU182" s="254" t="s">
        <v>90</v>
      </c>
      <c r="AV182" s="14" t="s">
        <v>154</v>
      </c>
      <c r="AW182" s="14" t="s">
        <v>34</v>
      </c>
      <c r="AX182" s="14" t="s">
        <v>88</v>
      </c>
      <c r="AY182" s="254" t="s">
        <v>148</v>
      </c>
    </row>
    <row r="183" s="2" customFormat="1" ht="16.5" customHeight="1">
      <c r="A183" s="37"/>
      <c r="B183" s="38"/>
      <c r="C183" s="218" t="s">
        <v>227</v>
      </c>
      <c r="D183" s="218" t="s">
        <v>150</v>
      </c>
      <c r="E183" s="219" t="s">
        <v>228</v>
      </c>
      <c r="F183" s="220" t="s">
        <v>229</v>
      </c>
      <c r="G183" s="221" t="s">
        <v>153</v>
      </c>
      <c r="H183" s="222">
        <v>58.904000000000003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45</v>
      </c>
      <c r="O183" s="90"/>
      <c r="P183" s="228">
        <f>O183*H183</f>
        <v>0</v>
      </c>
      <c r="Q183" s="228">
        <v>0.0026900000000000001</v>
      </c>
      <c r="R183" s="228">
        <f>Q183*H183</f>
        <v>0.15845176000000003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154</v>
      </c>
      <c r="AT183" s="230" t="s">
        <v>150</v>
      </c>
      <c r="AU183" s="230" t="s">
        <v>90</v>
      </c>
      <c r="AY183" s="16" t="s">
        <v>148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88</v>
      </c>
      <c r="BK183" s="231">
        <f>ROUND(I183*H183,2)</f>
        <v>0</v>
      </c>
      <c r="BL183" s="16" t="s">
        <v>154</v>
      </c>
      <c r="BM183" s="230" t="s">
        <v>230</v>
      </c>
    </row>
    <row r="184" s="13" customFormat="1">
      <c r="A184" s="13"/>
      <c r="B184" s="232"/>
      <c r="C184" s="233"/>
      <c r="D184" s="234" t="s">
        <v>156</v>
      </c>
      <c r="E184" s="235" t="s">
        <v>1</v>
      </c>
      <c r="F184" s="236" t="s">
        <v>231</v>
      </c>
      <c r="G184" s="233"/>
      <c r="H184" s="237">
        <v>58.904000000000003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156</v>
      </c>
      <c r="AU184" s="243" t="s">
        <v>90</v>
      </c>
      <c r="AV184" s="13" t="s">
        <v>90</v>
      </c>
      <c r="AW184" s="13" t="s">
        <v>34</v>
      </c>
      <c r="AX184" s="13" t="s">
        <v>80</v>
      </c>
      <c r="AY184" s="243" t="s">
        <v>148</v>
      </c>
    </row>
    <row r="185" s="14" customFormat="1">
      <c r="A185" s="14"/>
      <c r="B185" s="244"/>
      <c r="C185" s="245"/>
      <c r="D185" s="234" t="s">
        <v>156</v>
      </c>
      <c r="E185" s="246" t="s">
        <v>1</v>
      </c>
      <c r="F185" s="247" t="s">
        <v>158</v>
      </c>
      <c r="G185" s="245"/>
      <c r="H185" s="248">
        <v>58.904000000000003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156</v>
      </c>
      <c r="AU185" s="254" t="s">
        <v>90</v>
      </c>
      <c r="AV185" s="14" t="s">
        <v>154</v>
      </c>
      <c r="AW185" s="14" t="s">
        <v>34</v>
      </c>
      <c r="AX185" s="14" t="s">
        <v>88</v>
      </c>
      <c r="AY185" s="254" t="s">
        <v>148</v>
      </c>
    </row>
    <row r="186" s="2" customFormat="1" ht="16.5" customHeight="1">
      <c r="A186" s="37"/>
      <c r="B186" s="38"/>
      <c r="C186" s="218" t="s">
        <v>232</v>
      </c>
      <c r="D186" s="218" t="s">
        <v>150</v>
      </c>
      <c r="E186" s="219" t="s">
        <v>233</v>
      </c>
      <c r="F186" s="220" t="s">
        <v>234</v>
      </c>
      <c r="G186" s="221" t="s">
        <v>153</v>
      </c>
      <c r="H186" s="222">
        <v>58.904000000000003</v>
      </c>
      <c r="I186" s="223"/>
      <c r="J186" s="224">
        <f>ROUND(I186*H186,2)</f>
        <v>0</v>
      </c>
      <c r="K186" s="225"/>
      <c r="L186" s="43"/>
      <c r="M186" s="226" t="s">
        <v>1</v>
      </c>
      <c r="N186" s="227" t="s">
        <v>45</v>
      </c>
      <c r="O186" s="90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154</v>
      </c>
      <c r="AT186" s="230" t="s">
        <v>150</v>
      </c>
      <c r="AU186" s="230" t="s">
        <v>90</v>
      </c>
      <c r="AY186" s="16" t="s">
        <v>148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88</v>
      </c>
      <c r="BK186" s="231">
        <f>ROUND(I186*H186,2)</f>
        <v>0</v>
      </c>
      <c r="BL186" s="16" t="s">
        <v>154</v>
      </c>
      <c r="BM186" s="230" t="s">
        <v>235</v>
      </c>
    </row>
    <row r="187" s="2" customFormat="1" ht="33" customHeight="1">
      <c r="A187" s="37"/>
      <c r="B187" s="38"/>
      <c r="C187" s="218" t="s">
        <v>236</v>
      </c>
      <c r="D187" s="218" t="s">
        <v>150</v>
      </c>
      <c r="E187" s="219" t="s">
        <v>237</v>
      </c>
      <c r="F187" s="220" t="s">
        <v>238</v>
      </c>
      <c r="G187" s="221" t="s">
        <v>161</v>
      </c>
      <c r="H187" s="222">
        <v>0.80000000000000004</v>
      </c>
      <c r="I187" s="223"/>
      <c r="J187" s="224">
        <f>ROUND(I187*H187,2)</f>
        <v>0</v>
      </c>
      <c r="K187" s="225"/>
      <c r="L187" s="43"/>
      <c r="M187" s="226" t="s">
        <v>1</v>
      </c>
      <c r="N187" s="227" t="s">
        <v>45</v>
      </c>
      <c r="O187" s="90"/>
      <c r="P187" s="228">
        <f>O187*H187</f>
        <v>0</v>
      </c>
      <c r="Q187" s="228">
        <v>2.5018699999999998</v>
      </c>
      <c r="R187" s="228">
        <f>Q187*H187</f>
        <v>2.0014959999999999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154</v>
      </c>
      <c r="AT187" s="230" t="s">
        <v>150</v>
      </c>
      <c r="AU187" s="230" t="s">
        <v>90</v>
      </c>
      <c r="AY187" s="16" t="s">
        <v>148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88</v>
      </c>
      <c r="BK187" s="231">
        <f>ROUND(I187*H187,2)</f>
        <v>0</v>
      </c>
      <c r="BL187" s="16" t="s">
        <v>154</v>
      </c>
      <c r="BM187" s="230" t="s">
        <v>239</v>
      </c>
    </row>
    <row r="188" s="13" customFormat="1">
      <c r="A188" s="13"/>
      <c r="B188" s="232"/>
      <c r="C188" s="233"/>
      <c r="D188" s="234" t="s">
        <v>156</v>
      </c>
      <c r="E188" s="235" t="s">
        <v>1</v>
      </c>
      <c r="F188" s="236" t="s">
        <v>240</v>
      </c>
      <c r="G188" s="233"/>
      <c r="H188" s="237">
        <v>0.80000000000000004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156</v>
      </c>
      <c r="AU188" s="243" t="s">
        <v>90</v>
      </c>
      <c r="AV188" s="13" t="s">
        <v>90</v>
      </c>
      <c r="AW188" s="13" t="s">
        <v>34</v>
      </c>
      <c r="AX188" s="13" t="s">
        <v>80</v>
      </c>
      <c r="AY188" s="243" t="s">
        <v>148</v>
      </c>
    </row>
    <row r="189" s="14" customFormat="1">
      <c r="A189" s="14"/>
      <c r="B189" s="244"/>
      <c r="C189" s="245"/>
      <c r="D189" s="234" t="s">
        <v>156</v>
      </c>
      <c r="E189" s="246" t="s">
        <v>1</v>
      </c>
      <c r="F189" s="247" t="s">
        <v>158</v>
      </c>
      <c r="G189" s="245"/>
      <c r="H189" s="248">
        <v>0.80000000000000004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156</v>
      </c>
      <c r="AU189" s="254" t="s">
        <v>90</v>
      </c>
      <c r="AV189" s="14" t="s">
        <v>154</v>
      </c>
      <c r="AW189" s="14" t="s">
        <v>34</v>
      </c>
      <c r="AX189" s="14" t="s">
        <v>88</v>
      </c>
      <c r="AY189" s="254" t="s">
        <v>148</v>
      </c>
    </row>
    <row r="190" s="2" customFormat="1" ht="16.5" customHeight="1">
      <c r="A190" s="37"/>
      <c r="B190" s="38"/>
      <c r="C190" s="218" t="s">
        <v>241</v>
      </c>
      <c r="D190" s="218" t="s">
        <v>150</v>
      </c>
      <c r="E190" s="219" t="s">
        <v>242</v>
      </c>
      <c r="F190" s="220" t="s">
        <v>243</v>
      </c>
      <c r="G190" s="221" t="s">
        <v>153</v>
      </c>
      <c r="H190" s="222">
        <v>2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45</v>
      </c>
      <c r="O190" s="90"/>
      <c r="P190" s="228">
        <f>O190*H190</f>
        <v>0</v>
      </c>
      <c r="Q190" s="228">
        <v>0.00264</v>
      </c>
      <c r="R190" s="228">
        <f>Q190*H190</f>
        <v>0.00528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154</v>
      </c>
      <c r="AT190" s="230" t="s">
        <v>150</v>
      </c>
      <c r="AU190" s="230" t="s">
        <v>90</v>
      </c>
      <c r="AY190" s="16" t="s">
        <v>148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88</v>
      </c>
      <c r="BK190" s="231">
        <f>ROUND(I190*H190,2)</f>
        <v>0</v>
      </c>
      <c r="BL190" s="16" t="s">
        <v>154</v>
      </c>
      <c r="BM190" s="230" t="s">
        <v>244</v>
      </c>
    </row>
    <row r="191" s="13" customFormat="1">
      <c r="A191" s="13"/>
      <c r="B191" s="232"/>
      <c r="C191" s="233"/>
      <c r="D191" s="234" t="s">
        <v>156</v>
      </c>
      <c r="E191" s="235" t="s">
        <v>1</v>
      </c>
      <c r="F191" s="236" t="s">
        <v>245</v>
      </c>
      <c r="G191" s="233"/>
      <c r="H191" s="237">
        <v>2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156</v>
      </c>
      <c r="AU191" s="243" t="s">
        <v>90</v>
      </c>
      <c r="AV191" s="13" t="s">
        <v>90</v>
      </c>
      <c r="AW191" s="13" t="s">
        <v>34</v>
      </c>
      <c r="AX191" s="13" t="s">
        <v>80</v>
      </c>
      <c r="AY191" s="243" t="s">
        <v>148</v>
      </c>
    </row>
    <row r="192" s="14" customFormat="1">
      <c r="A192" s="14"/>
      <c r="B192" s="244"/>
      <c r="C192" s="245"/>
      <c r="D192" s="234" t="s">
        <v>156</v>
      </c>
      <c r="E192" s="246" t="s">
        <v>1</v>
      </c>
      <c r="F192" s="247" t="s">
        <v>158</v>
      </c>
      <c r="G192" s="245"/>
      <c r="H192" s="248">
        <v>2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156</v>
      </c>
      <c r="AU192" s="254" t="s">
        <v>90</v>
      </c>
      <c r="AV192" s="14" t="s">
        <v>154</v>
      </c>
      <c r="AW192" s="14" t="s">
        <v>34</v>
      </c>
      <c r="AX192" s="14" t="s">
        <v>88</v>
      </c>
      <c r="AY192" s="254" t="s">
        <v>148</v>
      </c>
    </row>
    <row r="193" s="2" customFormat="1" ht="16.5" customHeight="1">
      <c r="A193" s="37"/>
      <c r="B193" s="38"/>
      <c r="C193" s="218" t="s">
        <v>246</v>
      </c>
      <c r="D193" s="218" t="s">
        <v>150</v>
      </c>
      <c r="E193" s="219" t="s">
        <v>247</v>
      </c>
      <c r="F193" s="220" t="s">
        <v>248</v>
      </c>
      <c r="G193" s="221" t="s">
        <v>153</v>
      </c>
      <c r="H193" s="222">
        <v>2</v>
      </c>
      <c r="I193" s="223"/>
      <c r="J193" s="224">
        <f>ROUND(I193*H193,2)</f>
        <v>0</v>
      </c>
      <c r="K193" s="225"/>
      <c r="L193" s="43"/>
      <c r="M193" s="226" t="s">
        <v>1</v>
      </c>
      <c r="N193" s="227" t="s">
        <v>45</v>
      </c>
      <c r="O193" s="90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154</v>
      </c>
      <c r="AT193" s="230" t="s">
        <v>150</v>
      </c>
      <c r="AU193" s="230" t="s">
        <v>90</v>
      </c>
      <c r="AY193" s="16" t="s">
        <v>148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88</v>
      </c>
      <c r="BK193" s="231">
        <f>ROUND(I193*H193,2)</f>
        <v>0</v>
      </c>
      <c r="BL193" s="16" t="s">
        <v>154</v>
      </c>
      <c r="BM193" s="230" t="s">
        <v>249</v>
      </c>
    </row>
    <row r="194" s="12" customFormat="1" ht="22.8" customHeight="1">
      <c r="A194" s="12"/>
      <c r="B194" s="202"/>
      <c r="C194" s="203"/>
      <c r="D194" s="204" t="s">
        <v>79</v>
      </c>
      <c r="E194" s="216" t="s">
        <v>164</v>
      </c>
      <c r="F194" s="216" t="s">
        <v>250</v>
      </c>
      <c r="G194" s="203"/>
      <c r="H194" s="203"/>
      <c r="I194" s="206"/>
      <c r="J194" s="217">
        <f>BK194</f>
        <v>0</v>
      </c>
      <c r="K194" s="203"/>
      <c r="L194" s="208"/>
      <c r="M194" s="209"/>
      <c r="N194" s="210"/>
      <c r="O194" s="210"/>
      <c r="P194" s="211">
        <f>SUM(P195:P224)</f>
        <v>0</v>
      </c>
      <c r="Q194" s="210"/>
      <c r="R194" s="211">
        <f>SUM(R195:R224)</f>
        <v>83.506507839999998</v>
      </c>
      <c r="S194" s="210"/>
      <c r="T194" s="212">
        <f>SUM(T195:T224)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3" t="s">
        <v>88</v>
      </c>
      <c r="AT194" s="214" t="s">
        <v>79</v>
      </c>
      <c r="AU194" s="214" t="s">
        <v>88</v>
      </c>
      <c r="AY194" s="213" t="s">
        <v>148</v>
      </c>
      <c r="BK194" s="215">
        <f>SUM(BK195:BK224)</f>
        <v>0</v>
      </c>
    </row>
    <row r="195" s="2" customFormat="1" ht="37.8" customHeight="1">
      <c r="A195" s="37"/>
      <c r="B195" s="38"/>
      <c r="C195" s="218" t="s">
        <v>7</v>
      </c>
      <c r="D195" s="218" t="s">
        <v>150</v>
      </c>
      <c r="E195" s="219" t="s">
        <v>251</v>
      </c>
      <c r="F195" s="220" t="s">
        <v>252</v>
      </c>
      <c r="G195" s="221" t="s">
        <v>153</v>
      </c>
      <c r="H195" s="222">
        <v>43.774000000000001</v>
      </c>
      <c r="I195" s="223"/>
      <c r="J195" s="224">
        <f>ROUND(I195*H195,2)</f>
        <v>0</v>
      </c>
      <c r="K195" s="225"/>
      <c r="L195" s="43"/>
      <c r="M195" s="226" t="s">
        <v>1</v>
      </c>
      <c r="N195" s="227" t="s">
        <v>45</v>
      </c>
      <c r="O195" s="90"/>
      <c r="P195" s="228">
        <f>O195*H195</f>
        <v>0</v>
      </c>
      <c r="Q195" s="228">
        <v>0.26905000000000001</v>
      </c>
      <c r="R195" s="228">
        <f>Q195*H195</f>
        <v>11.7773947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154</v>
      </c>
      <c r="AT195" s="230" t="s">
        <v>150</v>
      </c>
      <c r="AU195" s="230" t="s">
        <v>90</v>
      </c>
      <c r="AY195" s="16" t="s">
        <v>148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88</v>
      </c>
      <c r="BK195" s="231">
        <f>ROUND(I195*H195,2)</f>
        <v>0</v>
      </c>
      <c r="BL195" s="16" t="s">
        <v>154</v>
      </c>
      <c r="BM195" s="230" t="s">
        <v>253</v>
      </c>
    </row>
    <row r="196" s="13" customFormat="1">
      <c r="A196" s="13"/>
      <c r="B196" s="232"/>
      <c r="C196" s="233"/>
      <c r="D196" s="234" t="s">
        <v>156</v>
      </c>
      <c r="E196" s="235" t="s">
        <v>1</v>
      </c>
      <c r="F196" s="236" t="s">
        <v>254</v>
      </c>
      <c r="G196" s="233"/>
      <c r="H196" s="237">
        <v>17.137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156</v>
      </c>
      <c r="AU196" s="243" t="s">
        <v>90</v>
      </c>
      <c r="AV196" s="13" t="s">
        <v>90</v>
      </c>
      <c r="AW196" s="13" t="s">
        <v>34</v>
      </c>
      <c r="AX196" s="13" t="s">
        <v>80</v>
      </c>
      <c r="AY196" s="243" t="s">
        <v>148</v>
      </c>
    </row>
    <row r="197" s="13" customFormat="1">
      <c r="A197" s="13"/>
      <c r="B197" s="232"/>
      <c r="C197" s="233"/>
      <c r="D197" s="234" t="s">
        <v>156</v>
      </c>
      <c r="E197" s="235" t="s">
        <v>1</v>
      </c>
      <c r="F197" s="236" t="s">
        <v>255</v>
      </c>
      <c r="G197" s="233"/>
      <c r="H197" s="237">
        <v>26.637</v>
      </c>
      <c r="I197" s="238"/>
      <c r="J197" s="233"/>
      <c r="K197" s="233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156</v>
      </c>
      <c r="AU197" s="243" t="s">
        <v>90</v>
      </c>
      <c r="AV197" s="13" t="s">
        <v>90</v>
      </c>
      <c r="AW197" s="13" t="s">
        <v>34</v>
      </c>
      <c r="AX197" s="13" t="s">
        <v>80</v>
      </c>
      <c r="AY197" s="243" t="s">
        <v>148</v>
      </c>
    </row>
    <row r="198" s="14" customFormat="1">
      <c r="A198" s="14"/>
      <c r="B198" s="244"/>
      <c r="C198" s="245"/>
      <c r="D198" s="234" t="s">
        <v>156</v>
      </c>
      <c r="E198" s="246" t="s">
        <v>1</v>
      </c>
      <c r="F198" s="247" t="s">
        <v>158</v>
      </c>
      <c r="G198" s="245"/>
      <c r="H198" s="248">
        <v>43.774000000000001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156</v>
      </c>
      <c r="AU198" s="254" t="s">
        <v>90</v>
      </c>
      <c r="AV198" s="14" t="s">
        <v>154</v>
      </c>
      <c r="AW198" s="14" t="s">
        <v>34</v>
      </c>
      <c r="AX198" s="14" t="s">
        <v>88</v>
      </c>
      <c r="AY198" s="254" t="s">
        <v>148</v>
      </c>
    </row>
    <row r="199" s="2" customFormat="1" ht="24.15" customHeight="1">
      <c r="A199" s="37"/>
      <c r="B199" s="38"/>
      <c r="C199" s="218" t="s">
        <v>256</v>
      </c>
      <c r="D199" s="218" t="s">
        <v>150</v>
      </c>
      <c r="E199" s="219" t="s">
        <v>257</v>
      </c>
      <c r="F199" s="220" t="s">
        <v>258</v>
      </c>
      <c r="G199" s="221" t="s">
        <v>153</v>
      </c>
      <c r="H199" s="222">
        <v>17.135000000000002</v>
      </c>
      <c r="I199" s="223"/>
      <c r="J199" s="224">
        <f>ROUND(I199*H199,2)</f>
        <v>0</v>
      </c>
      <c r="K199" s="225"/>
      <c r="L199" s="43"/>
      <c r="M199" s="226" t="s">
        <v>1</v>
      </c>
      <c r="N199" s="227" t="s">
        <v>45</v>
      </c>
      <c r="O199" s="90"/>
      <c r="P199" s="228">
        <f>O199*H199</f>
        <v>0</v>
      </c>
      <c r="Q199" s="228">
        <v>0.30131000000000002</v>
      </c>
      <c r="R199" s="228">
        <f>Q199*H199</f>
        <v>5.1629468500000009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154</v>
      </c>
      <c r="AT199" s="230" t="s">
        <v>150</v>
      </c>
      <c r="AU199" s="230" t="s">
        <v>90</v>
      </c>
      <c r="AY199" s="16" t="s">
        <v>148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88</v>
      </c>
      <c r="BK199" s="231">
        <f>ROUND(I199*H199,2)</f>
        <v>0</v>
      </c>
      <c r="BL199" s="16" t="s">
        <v>154</v>
      </c>
      <c r="BM199" s="230" t="s">
        <v>259</v>
      </c>
    </row>
    <row r="200" s="2" customFormat="1">
      <c r="A200" s="37"/>
      <c r="B200" s="38"/>
      <c r="C200" s="39"/>
      <c r="D200" s="234" t="s">
        <v>260</v>
      </c>
      <c r="E200" s="39"/>
      <c r="F200" s="255" t="s">
        <v>261</v>
      </c>
      <c r="G200" s="39"/>
      <c r="H200" s="39"/>
      <c r="I200" s="256"/>
      <c r="J200" s="39"/>
      <c r="K200" s="39"/>
      <c r="L200" s="43"/>
      <c r="M200" s="257"/>
      <c r="N200" s="258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260</v>
      </c>
      <c r="AU200" s="16" t="s">
        <v>90</v>
      </c>
    </row>
    <row r="201" s="13" customFormat="1">
      <c r="A201" s="13"/>
      <c r="B201" s="232"/>
      <c r="C201" s="233"/>
      <c r="D201" s="234" t="s">
        <v>156</v>
      </c>
      <c r="E201" s="235" t="s">
        <v>1</v>
      </c>
      <c r="F201" s="236" t="s">
        <v>262</v>
      </c>
      <c r="G201" s="233"/>
      <c r="H201" s="237">
        <v>17.135000000000002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156</v>
      </c>
      <c r="AU201" s="243" t="s">
        <v>90</v>
      </c>
      <c r="AV201" s="13" t="s">
        <v>90</v>
      </c>
      <c r="AW201" s="13" t="s">
        <v>34</v>
      </c>
      <c r="AX201" s="13" t="s">
        <v>80</v>
      </c>
      <c r="AY201" s="243" t="s">
        <v>148</v>
      </c>
    </row>
    <row r="202" s="14" customFormat="1">
      <c r="A202" s="14"/>
      <c r="B202" s="244"/>
      <c r="C202" s="245"/>
      <c r="D202" s="234" t="s">
        <v>156</v>
      </c>
      <c r="E202" s="246" t="s">
        <v>1</v>
      </c>
      <c r="F202" s="247" t="s">
        <v>158</v>
      </c>
      <c r="G202" s="245"/>
      <c r="H202" s="248">
        <v>17.135000000000002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156</v>
      </c>
      <c r="AU202" s="254" t="s">
        <v>90</v>
      </c>
      <c r="AV202" s="14" t="s">
        <v>154</v>
      </c>
      <c r="AW202" s="14" t="s">
        <v>34</v>
      </c>
      <c r="AX202" s="14" t="s">
        <v>88</v>
      </c>
      <c r="AY202" s="254" t="s">
        <v>148</v>
      </c>
    </row>
    <row r="203" s="2" customFormat="1" ht="37.8" customHeight="1">
      <c r="A203" s="37"/>
      <c r="B203" s="38"/>
      <c r="C203" s="218" t="s">
        <v>263</v>
      </c>
      <c r="D203" s="218" t="s">
        <v>150</v>
      </c>
      <c r="E203" s="219" t="s">
        <v>264</v>
      </c>
      <c r="F203" s="220" t="s">
        <v>265</v>
      </c>
      <c r="G203" s="221" t="s">
        <v>153</v>
      </c>
      <c r="H203" s="222">
        <v>146.637</v>
      </c>
      <c r="I203" s="223"/>
      <c r="J203" s="224">
        <f>ROUND(I203*H203,2)</f>
        <v>0</v>
      </c>
      <c r="K203" s="225"/>
      <c r="L203" s="43"/>
      <c r="M203" s="226" t="s">
        <v>1</v>
      </c>
      <c r="N203" s="227" t="s">
        <v>45</v>
      </c>
      <c r="O203" s="90"/>
      <c r="P203" s="228">
        <f>O203*H203</f>
        <v>0</v>
      </c>
      <c r="Q203" s="228">
        <v>0.26307999999999998</v>
      </c>
      <c r="R203" s="228">
        <f>Q203*H203</f>
        <v>38.577261959999994</v>
      </c>
      <c r="S203" s="228">
        <v>0</v>
      </c>
      <c r="T203" s="22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0" t="s">
        <v>154</v>
      </c>
      <c r="AT203" s="230" t="s">
        <v>150</v>
      </c>
      <c r="AU203" s="230" t="s">
        <v>90</v>
      </c>
      <c r="AY203" s="16" t="s">
        <v>148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6" t="s">
        <v>88</v>
      </c>
      <c r="BK203" s="231">
        <f>ROUND(I203*H203,2)</f>
        <v>0</v>
      </c>
      <c r="BL203" s="16" t="s">
        <v>154</v>
      </c>
      <c r="BM203" s="230" t="s">
        <v>266</v>
      </c>
    </row>
    <row r="204" s="13" customFormat="1">
      <c r="A204" s="13"/>
      <c r="B204" s="232"/>
      <c r="C204" s="233"/>
      <c r="D204" s="234" t="s">
        <v>156</v>
      </c>
      <c r="E204" s="235" t="s">
        <v>1</v>
      </c>
      <c r="F204" s="236" t="s">
        <v>267</v>
      </c>
      <c r="G204" s="233"/>
      <c r="H204" s="237">
        <v>146.637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156</v>
      </c>
      <c r="AU204" s="243" t="s">
        <v>90</v>
      </c>
      <c r="AV204" s="13" t="s">
        <v>90</v>
      </c>
      <c r="AW204" s="13" t="s">
        <v>34</v>
      </c>
      <c r="AX204" s="13" t="s">
        <v>80</v>
      </c>
      <c r="AY204" s="243" t="s">
        <v>148</v>
      </c>
    </row>
    <row r="205" s="14" customFormat="1">
      <c r="A205" s="14"/>
      <c r="B205" s="244"/>
      <c r="C205" s="245"/>
      <c r="D205" s="234" t="s">
        <v>156</v>
      </c>
      <c r="E205" s="246" t="s">
        <v>1</v>
      </c>
      <c r="F205" s="247" t="s">
        <v>158</v>
      </c>
      <c r="G205" s="245"/>
      <c r="H205" s="248">
        <v>146.637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156</v>
      </c>
      <c r="AU205" s="254" t="s">
        <v>90</v>
      </c>
      <c r="AV205" s="14" t="s">
        <v>154</v>
      </c>
      <c r="AW205" s="14" t="s">
        <v>34</v>
      </c>
      <c r="AX205" s="14" t="s">
        <v>88</v>
      </c>
      <c r="AY205" s="254" t="s">
        <v>148</v>
      </c>
    </row>
    <row r="206" s="2" customFormat="1" ht="55.5" customHeight="1">
      <c r="A206" s="37"/>
      <c r="B206" s="38"/>
      <c r="C206" s="218" t="s">
        <v>268</v>
      </c>
      <c r="D206" s="218" t="s">
        <v>150</v>
      </c>
      <c r="E206" s="219" t="s">
        <v>269</v>
      </c>
      <c r="F206" s="220" t="s">
        <v>270</v>
      </c>
      <c r="G206" s="221" t="s">
        <v>271</v>
      </c>
      <c r="H206" s="222">
        <v>1</v>
      </c>
      <c r="I206" s="223"/>
      <c r="J206" s="224">
        <f>ROUND(I206*H206,2)</f>
        <v>0</v>
      </c>
      <c r="K206" s="225"/>
      <c r="L206" s="43"/>
      <c r="M206" s="226" t="s">
        <v>1</v>
      </c>
      <c r="N206" s="227" t="s">
        <v>45</v>
      </c>
      <c r="O206" s="90"/>
      <c r="P206" s="228">
        <f>O206*H206</f>
        <v>0</v>
      </c>
      <c r="Q206" s="228">
        <v>0.36118</v>
      </c>
      <c r="R206" s="228">
        <f>Q206*H206</f>
        <v>0.36118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154</v>
      </c>
      <c r="AT206" s="230" t="s">
        <v>150</v>
      </c>
      <c r="AU206" s="230" t="s">
        <v>90</v>
      </c>
      <c r="AY206" s="16" t="s">
        <v>148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88</v>
      </c>
      <c r="BK206" s="231">
        <f>ROUND(I206*H206,2)</f>
        <v>0</v>
      </c>
      <c r="BL206" s="16" t="s">
        <v>154</v>
      </c>
      <c r="BM206" s="230" t="s">
        <v>272</v>
      </c>
    </row>
    <row r="207" s="2" customFormat="1" ht="78" customHeight="1">
      <c r="A207" s="37"/>
      <c r="B207" s="38"/>
      <c r="C207" s="218" t="s">
        <v>273</v>
      </c>
      <c r="D207" s="218" t="s">
        <v>150</v>
      </c>
      <c r="E207" s="219" t="s">
        <v>274</v>
      </c>
      <c r="F207" s="220" t="s">
        <v>275</v>
      </c>
      <c r="G207" s="221" t="s">
        <v>276</v>
      </c>
      <c r="H207" s="222">
        <v>2.2999999999999998</v>
      </c>
      <c r="I207" s="223"/>
      <c r="J207" s="224">
        <f>ROUND(I207*H207,2)</f>
        <v>0</v>
      </c>
      <c r="K207" s="225"/>
      <c r="L207" s="43"/>
      <c r="M207" s="226" t="s">
        <v>1</v>
      </c>
      <c r="N207" s="227" t="s">
        <v>45</v>
      </c>
      <c r="O207" s="90"/>
      <c r="P207" s="228">
        <f>O207*H207</f>
        <v>0</v>
      </c>
      <c r="Q207" s="228">
        <v>0.10869</v>
      </c>
      <c r="R207" s="228">
        <f>Q207*H207</f>
        <v>0.24998699999999996</v>
      </c>
      <c r="S207" s="228">
        <v>0</v>
      </c>
      <c r="T207" s="22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0" t="s">
        <v>154</v>
      </c>
      <c r="AT207" s="230" t="s">
        <v>150</v>
      </c>
      <c r="AU207" s="230" t="s">
        <v>90</v>
      </c>
      <c r="AY207" s="16" t="s">
        <v>148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6" t="s">
        <v>88</v>
      </c>
      <c r="BK207" s="231">
        <f>ROUND(I207*H207,2)</f>
        <v>0</v>
      </c>
      <c r="BL207" s="16" t="s">
        <v>154</v>
      </c>
      <c r="BM207" s="230" t="s">
        <v>277</v>
      </c>
    </row>
    <row r="208" s="2" customFormat="1" ht="90" customHeight="1">
      <c r="A208" s="37"/>
      <c r="B208" s="38"/>
      <c r="C208" s="218" t="s">
        <v>278</v>
      </c>
      <c r="D208" s="218" t="s">
        <v>150</v>
      </c>
      <c r="E208" s="219" t="s">
        <v>279</v>
      </c>
      <c r="F208" s="220" t="s">
        <v>280</v>
      </c>
      <c r="G208" s="221" t="s">
        <v>281</v>
      </c>
      <c r="H208" s="222">
        <v>1</v>
      </c>
      <c r="I208" s="223"/>
      <c r="J208" s="224">
        <f>ROUND(I208*H208,2)</f>
        <v>0</v>
      </c>
      <c r="K208" s="225"/>
      <c r="L208" s="43"/>
      <c r="M208" s="226" t="s">
        <v>1</v>
      </c>
      <c r="N208" s="227" t="s">
        <v>45</v>
      </c>
      <c r="O208" s="90"/>
      <c r="P208" s="228">
        <f>O208*H208</f>
        <v>0</v>
      </c>
      <c r="Q208" s="228">
        <v>0.066000000000000003</v>
      </c>
      <c r="R208" s="228">
        <f>Q208*H208</f>
        <v>0.066000000000000003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154</v>
      </c>
      <c r="AT208" s="230" t="s">
        <v>150</v>
      </c>
      <c r="AU208" s="230" t="s">
        <v>90</v>
      </c>
      <c r="AY208" s="16" t="s">
        <v>148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88</v>
      </c>
      <c r="BK208" s="231">
        <f>ROUND(I208*H208,2)</f>
        <v>0</v>
      </c>
      <c r="BL208" s="16" t="s">
        <v>154</v>
      </c>
      <c r="BM208" s="230" t="s">
        <v>282</v>
      </c>
    </row>
    <row r="209" s="2" customFormat="1" ht="37.8" customHeight="1">
      <c r="A209" s="37"/>
      <c r="B209" s="38"/>
      <c r="C209" s="218" t="s">
        <v>283</v>
      </c>
      <c r="D209" s="218" t="s">
        <v>150</v>
      </c>
      <c r="E209" s="219" t="s">
        <v>284</v>
      </c>
      <c r="F209" s="220" t="s">
        <v>285</v>
      </c>
      <c r="G209" s="221" t="s">
        <v>281</v>
      </c>
      <c r="H209" s="222">
        <v>5</v>
      </c>
      <c r="I209" s="223"/>
      <c r="J209" s="224">
        <f>ROUND(I209*H209,2)</f>
        <v>0</v>
      </c>
      <c r="K209" s="225"/>
      <c r="L209" s="43"/>
      <c r="M209" s="226" t="s">
        <v>1</v>
      </c>
      <c r="N209" s="227" t="s">
        <v>45</v>
      </c>
      <c r="O209" s="90"/>
      <c r="P209" s="228">
        <f>O209*H209</f>
        <v>0</v>
      </c>
      <c r="Q209" s="228">
        <v>0.026929999999999999</v>
      </c>
      <c r="R209" s="228">
        <f>Q209*H209</f>
        <v>0.13464999999999999</v>
      </c>
      <c r="S209" s="228">
        <v>0</v>
      </c>
      <c r="T209" s="22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0" t="s">
        <v>154</v>
      </c>
      <c r="AT209" s="230" t="s">
        <v>150</v>
      </c>
      <c r="AU209" s="230" t="s">
        <v>90</v>
      </c>
      <c r="AY209" s="16" t="s">
        <v>148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6" t="s">
        <v>88</v>
      </c>
      <c r="BK209" s="231">
        <f>ROUND(I209*H209,2)</f>
        <v>0</v>
      </c>
      <c r="BL209" s="16" t="s">
        <v>154</v>
      </c>
      <c r="BM209" s="230" t="s">
        <v>286</v>
      </c>
    </row>
    <row r="210" s="2" customFormat="1" ht="37.8" customHeight="1">
      <c r="A210" s="37"/>
      <c r="B210" s="38"/>
      <c r="C210" s="218" t="s">
        <v>287</v>
      </c>
      <c r="D210" s="218" t="s">
        <v>150</v>
      </c>
      <c r="E210" s="219" t="s">
        <v>288</v>
      </c>
      <c r="F210" s="220" t="s">
        <v>289</v>
      </c>
      <c r="G210" s="221" t="s">
        <v>281</v>
      </c>
      <c r="H210" s="222">
        <v>1</v>
      </c>
      <c r="I210" s="223"/>
      <c r="J210" s="224">
        <f>ROUND(I210*H210,2)</f>
        <v>0</v>
      </c>
      <c r="K210" s="225"/>
      <c r="L210" s="43"/>
      <c r="M210" s="226" t="s">
        <v>1</v>
      </c>
      <c r="N210" s="227" t="s">
        <v>45</v>
      </c>
      <c r="O210" s="90"/>
      <c r="P210" s="228">
        <f>O210*H210</f>
        <v>0</v>
      </c>
      <c r="Q210" s="228">
        <v>0.036979999999999999</v>
      </c>
      <c r="R210" s="228">
        <f>Q210*H210</f>
        <v>0.036979999999999999</v>
      </c>
      <c r="S210" s="228">
        <v>0</v>
      </c>
      <c r="T210" s="22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154</v>
      </c>
      <c r="AT210" s="230" t="s">
        <v>150</v>
      </c>
      <c r="AU210" s="230" t="s">
        <v>90</v>
      </c>
      <c r="AY210" s="16" t="s">
        <v>148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88</v>
      </c>
      <c r="BK210" s="231">
        <f>ROUND(I210*H210,2)</f>
        <v>0</v>
      </c>
      <c r="BL210" s="16" t="s">
        <v>154</v>
      </c>
      <c r="BM210" s="230" t="s">
        <v>290</v>
      </c>
    </row>
    <row r="211" s="2" customFormat="1" ht="37.8" customHeight="1">
      <c r="A211" s="37"/>
      <c r="B211" s="38"/>
      <c r="C211" s="218" t="s">
        <v>291</v>
      </c>
      <c r="D211" s="218" t="s">
        <v>150</v>
      </c>
      <c r="E211" s="219" t="s">
        <v>292</v>
      </c>
      <c r="F211" s="220" t="s">
        <v>293</v>
      </c>
      <c r="G211" s="221" t="s">
        <v>281</v>
      </c>
      <c r="H211" s="222">
        <v>1</v>
      </c>
      <c r="I211" s="223"/>
      <c r="J211" s="224">
        <f>ROUND(I211*H211,2)</f>
        <v>0</v>
      </c>
      <c r="K211" s="225"/>
      <c r="L211" s="43"/>
      <c r="M211" s="226" t="s">
        <v>1</v>
      </c>
      <c r="N211" s="227" t="s">
        <v>45</v>
      </c>
      <c r="O211" s="90"/>
      <c r="P211" s="228">
        <f>O211*H211</f>
        <v>0</v>
      </c>
      <c r="Q211" s="228">
        <v>0.047759999999999997</v>
      </c>
      <c r="R211" s="228">
        <f>Q211*H211</f>
        <v>0.047759999999999997</v>
      </c>
      <c r="S211" s="228">
        <v>0</v>
      </c>
      <c r="T211" s="22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0" t="s">
        <v>154</v>
      </c>
      <c r="AT211" s="230" t="s">
        <v>150</v>
      </c>
      <c r="AU211" s="230" t="s">
        <v>90</v>
      </c>
      <c r="AY211" s="16" t="s">
        <v>148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6" t="s">
        <v>88</v>
      </c>
      <c r="BK211" s="231">
        <f>ROUND(I211*H211,2)</f>
        <v>0</v>
      </c>
      <c r="BL211" s="16" t="s">
        <v>154</v>
      </c>
      <c r="BM211" s="230" t="s">
        <v>294</v>
      </c>
    </row>
    <row r="212" s="2" customFormat="1" ht="37.8" customHeight="1">
      <c r="A212" s="37"/>
      <c r="B212" s="38"/>
      <c r="C212" s="218" t="s">
        <v>295</v>
      </c>
      <c r="D212" s="218" t="s">
        <v>150</v>
      </c>
      <c r="E212" s="219" t="s">
        <v>296</v>
      </c>
      <c r="F212" s="220" t="s">
        <v>297</v>
      </c>
      <c r="G212" s="221" t="s">
        <v>281</v>
      </c>
      <c r="H212" s="222">
        <v>32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45</v>
      </c>
      <c r="O212" s="90"/>
      <c r="P212" s="228">
        <f>O212*H212</f>
        <v>0</v>
      </c>
      <c r="Q212" s="228">
        <v>0.036549999999999999</v>
      </c>
      <c r="R212" s="228">
        <f>Q212*H212</f>
        <v>1.1696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154</v>
      </c>
      <c r="AT212" s="230" t="s">
        <v>150</v>
      </c>
      <c r="AU212" s="230" t="s">
        <v>90</v>
      </c>
      <c r="AY212" s="16" t="s">
        <v>148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88</v>
      </c>
      <c r="BK212" s="231">
        <f>ROUND(I212*H212,2)</f>
        <v>0</v>
      </c>
      <c r="BL212" s="16" t="s">
        <v>154</v>
      </c>
      <c r="BM212" s="230" t="s">
        <v>298</v>
      </c>
    </row>
    <row r="213" s="2" customFormat="1" ht="37.8" customHeight="1">
      <c r="A213" s="37"/>
      <c r="B213" s="38"/>
      <c r="C213" s="218" t="s">
        <v>299</v>
      </c>
      <c r="D213" s="218" t="s">
        <v>150</v>
      </c>
      <c r="E213" s="219" t="s">
        <v>300</v>
      </c>
      <c r="F213" s="220" t="s">
        <v>301</v>
      </c>
      <c r="G213" s="221" t="s">
        <v>281</v>
      </c>
      <c r="H213" s="222">
        <v>14</v>
      </c>
      <c r="I213" s="223"/>
      <c r="J213" s="224">
        <f>ROUND(I213*H213,2)</f>
        <v>0</v>
      </c>
      <c r="K213" s="225"/>
      <c r="L213" s="43"/>
      <c r="M213" s="226" t="s">
        <v>1</v>
      </c>
      <c r="N213" s="227" t="s">
        <v>45</v>
      </c>
      <c r="O213" s="90"/>
      <c r="P213" s="228">
        <f>O213*H213</f>
        <v>0</v>
      </c>
      <c r="Q213" s="228">
        <v>0.04555</v>
      </c>
      <c r="R213" s="228">
        <f>Q213*H213</f>
        <v>0.63770000000000004</v>
      </c>
      <c r="S213" s="228">
        <v>0</v>
      </c>
      <c r="T213" s="22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0" t="s">
        <v>154</v>
      </c>
      <c r="AT213" s="230" t="s">
        <v>150</v>
      </c>
      <c r="AU213" s="230" t="s">
        <v>90</v>
      </c>
      <c r="AY213" s="16" t="s">
        <v>148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6" t="s">
        <v>88</v>
      </c>
      <c r="BK213" s="231">
        <f>ROUND(I213*H213,2)</f>
        <v>0</v>
      </c>
      <c r="BL213" s="16" t="s">
        <v>154</v>
      </c>
      <c r="BM213" s="230" t="s">
        <v>302</v>
      </c>
    </row>
    <row r="214" s="2" customFormat="1" ht="37.8" customHeight="1">
      <c r="A214" s="37"/>
      <c r="B214" s="38"/>
      <c r="C214" s="218" t="s">
        <v>303</v>
      </c>
      <c r="D214" s="218" t="s">
        <v>150</v>
      </c>
      <c r="E214" s="219" t="s">
        <v>304</v>
      </c>
      <c r="F214" s="220" t="s">
        <v>305</v>
      </c>
      <c r="G214" s="221" t="s">
        <v>281</v>
      </c>
      <c r="H214" s="222">
        <v>36</v>
      </c>
      <c r="I214" s="223"/>
      <c r="J214" s="224">
        <f>ROUND(I214*H214,2)</f>
        <v>0</v>
      </c>
      <c r="K214" s="225"/>
      <c r="L214" s="43"/>
      <c r="M214" s="226" t="s">
        <v>1</v>
      </c>
      <c r="N214" s="227" t="s">
        <v>45</v>
      </c>
      <c r="O214" s="90"/>
      <c r="P214" s="228">
        <f>O214*H214</f>
        <v>0</v>
      </c>
      <c r="Q214" s="228">
        <v>0.054550000000000001</v>
      </c>
      <c r="R214" s="228">
        <f>Q214*H214</f>
        <v>1.9638</v>
      </c>
      <c r="S214" s="228">
        <v>0</v>
      </c>
      <c r="T214" s="22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0" t="s">
        <v>154</v>
      </c>
      <c r="AT214" s="230" t="s">
        <v>150</v>
      </c>
      <c r="AU214" s="230" t="s">
        <v>90</v>
      </c>
      <c r="AY214" s="16" t="s">
        <v>148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6" t="s">
        <v>88</v>
      </c>
      <c r="BK214" s="231">
        <f>ROUND(I214*H214,2)</f>
        <v>0</v>
      </c>
      <c r="BL214" s="16" t="s">
        <v>154</v>
      </c>
      <c r="BM214" s="230" t="s">
        <v>306</v>
      </c>
    </row>
    <row r="215" s="2" customFormat="1" ht="37.8" customHeight="1">
      <c r="A215" s="37"/>
      <c r="B215" s="38"/>
      <c r="C215" s="218" t="s">
        <v>307</v>
      </c>
      <c r="D215" s="218" t="s">
        <v>150</v>
      </c>
      <c r="E215" s="219" t="s">
        <v>304</v>
      </c>
      <c r="F215" s="220" t="s">
        <v>305</v>
      </c>
      <c r="G215" s="221" t="s">
        <v>281</v>
      </c>
      <c r="H215" s="222">
        <v>4</v>
      </c>
      <c r="I215" s="223"/>
      <c r="J215" s="224">
        <f>ROUND(I215*H215,2)</f>
        <v>0</v>
      </c>
      <c r="K215" s="225"/>
      <c r="L215" s="43"/>
      <c r="M215" s="226" t="s">
        <v>1</v>
      </c>
      <c r="N215" s="227" t="s">
        <v>45</v>
      </c>
      <c r="O215" s="90"/>
      <c r="P215" s="228">
        <f>O215*H215</f>
        <v>0</v>
      </c>
      <c r="Q215" s="228">
        <v>0.054550000000000001</v>
      </c>
      <c r="R215" s="228">
        <f>Q215*H215</f>
        <v>0.21820000000000001</v>
      </c>
      <c r="S215" s="228">
        <v>0</v>
      </c>
      <c r="T215" s="22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0" t="s">
        <v>154</v>
      </c>
      <c r="AT215" s="230" t="s">
        <v>150</v>
      </c>
      <c r="AU215" s="230" t="s">
        <v>90</v>
      </c>
      <c r="AY215" s="16" t="s">
        <v>148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6" t="s">
        <v>88</v>
      </c>
      <c r="BK215" s="231">
        <f>ROUND(I215*H215,2)</f>
        <v>0</v>
      </c>
      <c r="BL215" s="16" t="s">
        <v>154</v>
      </c>
      <c r="BM215" s="230" t="s">
        <v>308</v>
      </c>
    </row>
    <row r="216" s="2" customFormat="1" ht="37.8" customHeight="1">
      <c r="A216" s="37"/>
      <c r="B216" s="38"/>
      <c r="C216" s="218" t="s">
        <v>309</v>
      </c>
      <c r="D216" s="218" t="s">
        <v>150</v>
      </c>
      <c r="E216" s="219" t="s">
        <v>304</v>
      </c>
      <c r="F216" s="220" t="s">
        <v>305</v>
      </c>
      <c r="G216" s="221" t="s">
        <v>281</v>
      </c>
      <c r="H216" s="222">
        <v>1</v>
      </c>
      <c r="I216" s="223"/>
      <c r="J216" s="224">
        <f>ROUND(I216*H216,2)</f>
        <v>0</v>
      </c>
      <c r="K216" s="225"/>
      <c r="L216" s="43"/>
      <c r="M216" s="226" t="s">
        <v>1</v>
      </c>
      <c r="N216" s="227" t="s">
        <v>45</v>
      </c>
      <c r="O216" s="90"/>
      <c r="P216" s="228">
        <f>O216*H216</f>
        <v>0</v>
      </c>
      <c r="Q216" s="228">
        <v>0.054550000000000001</v>
      </c>
      <c r="R216" s="228">
        <f>Q216*H216</f>
        <v>0.054550000000000001</v>
      </c>
      <c r="S216" s="228">
        <v>0</v>
      </c>
      <c r="T216" s="22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0" t="s">
        <v>154</v>
      </c>
      <c r="AT216" s="230" t="s">
        <v>150</v>
      </c>
      <c r="AU216" s="230" t="s">
        <v>90</v>
      </c>
      <c r="AY216" s="16" t="s">
        <v>148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6" t="s">
        <v>88</v>
      </c>
      <c r="BK216" s="231">
        <f>ROUND(I216*H216,2)</f>
        <v>0</v>
      </c>
      <c r="BL216" s="16" t="s">
        <v>154</v>
      </c>
      <c r="BM216" s="230" t="s">
        <v>310</v>
      </c>
    </row>
    <row r="217" s="2" customFormat="1" ht="37.8" customHeight="1">
      <c r="A217" s="37"/>
      <c r="B217" s="38"/>
      <c r="C217" s="218" t="s">
        <v>311</v>
      </c>
      <c r="D217" s="218" t="s">
        <v>150</v>
      </c>
      <c r="E217" s="219" t="s">
        <v>312</v>
      </c>
      <c r="F217" s="220" t="s">
        <v>313</v>
      </c>
      <c r="G217" s="221" t="s">
        <v>281</v>
      </c>
      <c r="H217" s="222">
        <v>8</v>
      </c>
      <c r="I217" s="223"/>
      <c r="J217" s="224">
        <f>ROUND(I217*H217,2)</f>
        <v>0</v>
      </c>
      <c r="K217" s="225"/>
      <c r="L217" s="43"/>
      <c r="M217" s="226" t="s">
        <v>1</v>
      </c>
      <c r="N217" s="227" t="s">
        <v>45</v>
      </c>
      <c r="O217" s="90"/>
      <c r="P217" s="228">
        <f>O217*H217</f>
        <v>0</v>
      </c>
      <c r="Q217" s="228">
        <v>0.063549999999999995</v>
      </c>
      <c r="R217" s="228">
        <f>Q217*H217</f>
        <v>0.50839999999999996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154</v>
      </c>
      <c r="AT217" s="230" t="s">
        <v>150</v>
      </c>
      <c r="AU217" s="230" t="s">
        <v>90</v>
      </c>
      <c r="AY217" s="16" t="s">
        <v>148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88</v>
      </c>
      <c r="BK217" s="231">
        <f>ROUND(I217*H217,2)</f>
        <v>0</v>
      </c>
      <c r="BL217" s="16" t="s">
        <v>154</v>
      </c>
      <c r="BM217" s="230" t="s">
        <v>314</v>
      </c>
    </row>
    <row r="218" s="2" customFormat="1" ht="37.8" customHeight="1">
      <c r="A218" s="37"/>
      <c r="B218" s="38"/>
      <c r="C218" s="218" t="s">
        <v>315</v>
      </c>
      <c r="D218" s="218" t="s">
        <v>150</v>
      </c>
      <c r="E218" s="219" t="s">
        <v>316</v>
      </c>
      <c r="F218" s="220" t="s">
        <v>317</v>
      </c>
      <c r="G218" s="221" t="s">
        <v>281</v>
      </c>
      <c r="H218" s="222">
        <v>2</v>
      </c>
      <c r="I218" s="223"/>
      <c r="J218" s="224">
        <f>ROUND(I218*H218,2)</f>
        <v>0</v>
      </c>
      <c r="K218" s="225"/>
      <c r="L218" s="43"/>
      <c r="M218" s="226" t="s">
        <v>1</v>
      </c>
      <c r="N218" s="227" t="s">
        <v>45</v>
      </c>
      <c r="O218" s="90"/>
      <c r="P218" s="228">
        <f>O218*H218</f>
        <v>0</v>
      </c>
      <c r="Q218" s="228">
        <v>0.081850000000000006</v>
      </c>
      <c r="R218" s="228">
        <f>Q218*H218</f>
        <v>0.16370000000000001</v>
      </c>
      <c r="S218" s="228">
        <v>0</v>
      </c>
      <c r="T218" s="22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0" t="s">
        <v>154</v>
      </c>
      <c r="AT218" s="230" t="s">
        <v>150</v>
      </c>
      <c r="AU218" s="230" t="s">
        <v>90</v>
      </c>
      <c r="AY218" s="16" t="s">
        <v>148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6" t="s">
        <v>88</v>
      </c>
      <c r="BK218" s="231">
        <f>ROUND(I218*H218,2)</f>
        <v>0</v>
      </c>
      <c r="BL218" s="16" t="s">
        <v>154</v>
      </c>
      <c r="BM218" s="230" t="s">
        <v>318</v>
      </c>
    </row>
    <row r="219" s="2" customFormat="1" ht="24.15" customHeight="1">
      <c r="A219" s="37"/>
      <c r="B219" s="38"/>
      <c r="C219" s="218" t="s">
        <v>319</v>
      </c>
      <c r="D219" s="218" t="s">
        <v>150</v>
      </c>
      <c r="E219" s="219" t="s">
        <v>320</v>
      </c>
      <c r="F219" s="220" t="s">
        <v>321</v>
      </c>
      <c r="G219" s="221" t="s">
        <v>153</v>
      </c>
      <c r="H219" s="222">
        <v>166.52699999999999</v>
      </c>
      <c r="I219" s="223"/>
      <c r="J219" s="224">
        <f>ROUND(I219*H219,2)</f>
        <v>0</v>
      </c>
      <c r="K219" s="225"/>
      <c r="L219" s="43"/>
      <c r="M219" s="226" t="s">
        <v>1</v>
      </c>
      <c r="N219" s="227" t="s">
        <v>45</v>
      </c>
      <c r="O219" s="90"/>
      <c r="P219" s="228">
        <f>O219*H219</f>
        <v>0</v>
      </c>
      <c r="Q219" s="228">
        <v>0.069580000000000003</v>
      </c>
      <c r="R219" s="228">
        <f>Q219*H219</f>
        <v>11.586948659999999</v>
      </c>
      <c r="S219" s="228">
        <v>0</v>
      </c>
      <c r="T219" s="22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154</v>
      </c>
      <c r="AT219" s="230" t="s">
        <v>150</v>
      </c>
      <c r="AU219" s="230" t="s">
        <v>90</v>
      </c>
      <c r="AY219" s="16" t="s">
        <v>148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88</v>
      </c>
      <c r="BK219" s="231">
        <f>ROUND(I219*H219,2)</f>
        <v>0</v>
      </c>
      <c r="BL219" s="16" t="s">
        <v>154</v>
      </c>
      <c r="BM219" s="230" t="s">
        <v>322</v>
      </c>
    </row>
    <row r="220" s="13" customFormat="1">
      <c r="A220" s="13"/>
      <c r="B220" s="232"/>
      <c r="C220" s="233"/>
      <c r="D220" s="234" t="s">
        <v>156</v>
      </c>
      <c r="E220" s="235" t="s">
        <v>1</v>
      </c>
      <c r="F220" s="236" t="s">
        <v>323</v>
      </c>
      <c r="G220" s="233"/>
      <c r="H220" s="237">
        <v>166.52699999999999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156</v>
      </c>
      <c r="AU220" s="243" t="s">
        <v>90</v>
      </c>
      <c r="AV220" s="13" t="s">
        <v>90</v>
      </c>
      <c r="AW220" s="13" t="s">
        <v>34</v>
      </c>
      <c r="AX220" s="13" t="s">
        <v>80</v>
      </c>
      <c r="AY220" s="243" t="s">
        <v>148</v>
      </c>
    </row>
    <row r="221" s="14" customFormat="1">
      <c r="A221" s="14"/>
      <c r="B221" s="244"/>
      <c r="C221" s="245"/>
      <c r="D221" s="234" t="s">
        <v>156</v>
      </c>
      <c r="E221" s="246" t="s">
        <v>1</v>
      </c>
      <c r="F221" s="247" t="s">
        <v>158</v>
      </c>
      <c r="G221" s="245"/>
      <c r="H221" s="248">
        <v>166.52699999999999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156</v>
      </c>
      <c r="AU221" s="254" t="s">
        <v>90</v>
      </c>
      <c r="AV221" s="14" t="s">
        <v>154</v>
      </c>
      <c r="AW221" s="14" t="s">
        <v>34</v>
      </c>
      <c r="AX221" s="14" t="s">
        <v>88</v>
      </c>
      <c r="AY221" s="254" t="s">
        <v>148</v>
      </c>
    </row>
    <row r="222" s="2" customFormat="1" ht="24.15" customHeight="1">
      <c r="A222" s="37"/>
      <c r="B222" s="38"/>
      <c r="C222" s="218" t="s">
        <v>324</v>
      </c>
      <c r="D222" s="218" t="s">
        <v>150</v>
      </c>
      <c r="E222" s="219" t="s">
        <v>325</v>
      </c>
      <c r="F222" s="220" t="s">
        <v>326</v>
      </c>
      <c r="G222" s="221" t="s">
        <v>153</v>
      </c>
      <c r="H222" s="222">
        <v>93.149000000000001</v>
      </c>
      <c r="I222" s="223"/>
      <c r="J222" s="224">
        <f>ROUND(I222*H222,2)</f>
        <v>0</v>
      </c>
      <c r="K222" s="225"/>
      <c r="L222" s="43"/>
      <c r="M222" s="226" t="s">
        <v>1</v>
      </c>
      <c r="N222" s="227" t="s">
        <v>45</v>
      </c>
      <c r="O222" s="90"/>
      <c r="P222" s="228">
        <f>O222*H222</f>
        <v>0</v>
      </c>
      <c r="Q222" s="228">
        <v>0.11583</v>
      </c>
      <c r="R222" s="228">
        <f>Q222*H222</f>
        <v>10.789448670000001</v>
      </c>
      <c r="S222" s="228">
        <v>0</v>
      </c>
      <c r="T222" s="22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0" t="s">
        <v>154</v>
      </c>
      <c r="AT222" s="230" t="s">
        <v>150</v>
      </c>
      <c r="AU222" s="230" t="s">
        <v>90</v>
      </c>
      <c r="AY222" s="16" t="s">
        <v>148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6" t="s">
        <v>88</v>
      </c>
      <c r="BK222" s="231">
        <f>ROUND(I222*H222,2)</f>
        <v>0</v>
      </c>
      <c r="BL222" s="16" t="s">
        <v>154</v>
      </c>
      <c r="BM222" s="230" t="s">
        <v>327</v>
      </c>
    </row>
    <row r="223" s="13" customFormat="1">
      <c r="A223" s="13"/>
      <c r="B223" s="232"/>
      <c r="C223" s="233"/>
      <c r="D223" s="234" t="s">
        <v>156</v>
      </c>
      <c r="E223" s="235" t="s">
        <v>1</v>
      </c>
      <c r="F223" s="236" t="s">
        <v>328</v>
      </c>
      <c r="G223" s="233"/>
      <c r="H223" s="237">
        <v>93.149000000000001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156</v>
      </c>
      <c r="AU223" s="243" t="s">
        <v>90</v>
      </c>
      <c r="AV223" s="13" t="s">
        <v>90</v>
      </c>
      <c r="AW223" s="13" t="s">
        <v>34</v>
      </c>
      <c r="AX223" s="13" t="s">
        <v>80</v>
      </c>
      <c r="AY223" s="243" t="s">
        <v>148</v>
      </c>
    </row>
    <row r="224" s="14" customFormat="1">
      <c r="A224" s="14"/>
      <c r="B224" s="244"/>
      <c r="C224" s="245"/>
      <c r="D224" s="234" t="s">
        <v>156</v>
      </c>
      <c r="E224" s="246" t="s">
        <v>1</v>
      </c>
      <c r="F224" s="247" t="s">
        <v>158</v>
      </c>
      <c r="G224" s="245"/>
      <c r="H224" s="248">
        <v>93.149000000000001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156</v>
      </c>
      <c r="AU224" s="254" t="s">
        <v>90</v>
      </c>
      <c r="AV224" s="14" t="s">
        <v>154</v>
      </c>
      <c r="AW224" s="14" t="s">
        <v>34</v>
      </c>
      <c r="AX224" s="14" t="s">
        <v>88</v>
      </c>
      <c r="AY224" s="254" t="s">
        <v>148</v>
      </c>
    </row>
    <row r="225" s="12" customFormat="1" ht="22.8" customHeight="1">
      <c r="A225" s="12"/>
      <c r="B225" s="202"/>
      <c r="C225" s="203"/>
      <c r="D225" s="204" t="s">
        <v>79</v>
      </c>
      <c r="E225" s="216" t="s">
        <v>154</v>
      </c>
      <c r="F225" s="216" t="s">
        <v>329</v>
      </c>
      <c r="G225" s="203"/>
      <c r="H225" s="203"/>
      <c r="I225" s="206"/>
      <c r="J225" s="217">
        <f>BK225</f>
        <v>0</v>
      </c>
      <c r="K225" s="203"/>
      <c r="L225" s="208"/>
      <c r="M225" s="209"/>
      <c r="N225" s="210"/>
      <c r="O225" s="210"/>
      <c r="P225" s="211">
        <f>SUM(P226:P241)</f>
        <v>0</v>
      </c>
      <c r="Q225" s="210"/>
      <c r="R225" s="211">
        <f>SUM(R226:R241)</f>
        <v>70.180579000000009</v>
      </c>
      <c r="S225" s="210"/>
      <c r="T225" s="212">
        <f>SUM(T226:T241)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3" t="s">
        <v>88</v>
      </c>
      <c r="AT225" s="214" t="s">
        <v>79</v>
      </c>
      <c r="AU225" s="214" t="s">
        <v>88</v>
      </c>
      <c r="AY225" s="213" t="s">
        <v>148</v>
      </c>
      <c r="BK225" s="215">
        <f>SUM(BK226:BK241)</f>
        <v>0</v>
      </c>
    </row>
    <row r="226" s="2" customFormat="1" ht="55.5" customHeight="1">
      <c r="A226" s="37"/>
      <c r="B226" s="38"/>
      <c r="C226" s="218" t="s">
        <v>330</v>
      </c>
      <c r="D226" s="218" t="s">
        <v>150</v>
      </c>
      <c r="E226" s="219" t="s">
        <v>331</v>
      </c>
      <c r="F226" s="220" t="s">
        <v>332</v>
      </c>
      <c r="G226" s="221" t="s">
        <v>276</v>
      </c>
      <c r="H226" s="222">
        <v>68.700000000000003</v>
      </c>
      <c r="I226" s="223"/>
      <c r="J226" s="224">
        <f>ROUND(I226*H226,2)</f>
        <v>0</v>
      </c>
      <c r="K226" s="225"/>
      <c r="L226" s="43"/>
      <c r="M226" s="226" t="s">
        <v>1</v>
      </c>
      <c r="N226" s="227" t="s">
        <v>45</v>
      </c>
      <c r="O226" s="90"/>
      <c r="P226" s="228">
        <f>O226*H226</f>
        <v>0</v>
      </c>
      <c r="Q226" s="228">
        <v>0.19428999999999999</v>
      </c>
      <c r="R226" s="228">
        <f>Q226*H226</f>
        <v>13.347723</v>
      </c>
      <c r="S226" s="228">
        <v>0</v>
      </c>
      <c r="T226" s="22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0" t="s">
        <v>154</v>
      </c>
      <c r="AT226" s="230" t="s">
        <v>150</v>
      </c>
      <c r="AU226" s="230" t="s">
        <v>90</v>
      </c>
      <c r="AY226" s="16" t="s">
        <v>148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6" t="s">
        <v>88</v>
      </c>
      <c r="BK226" s="231">
        <f>ROUND(I226*H226,2)</f>
        <v>0</v>
      </c>
      <c r="BL226" s="16" t="s">
        <v>154</v>
      </c>
      <c r="BM226" s="230" t="s">
        <v>333</v>
      </c>
    </row>
    <row r="227" s="13" customFormat="1">
      <c r="A227" s="13"/>
      <c r="B227" s="232"/>
      <c r="C227" s="233"/>
      <c r="D227" s="234" t="s">
        <v>156</v>
      </c>
      <c r="E227" s="235" t="s">
        <v>1</v>
      </c>
      <c r="F227" s="236" t="s">
        <v>334</v>
      </c>
      <c r="G227" s="233"/>
      <c r="H227" s="237">
        <v>68.700000000000003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156</v>
      </c>
      <c r="AU227" s="243" t="s">
        <v>90</v>
      </c>
      <c r="AV227" s="13" t="s">
        <v>90</v>
      </c>
      <c r="AW227" s="13" t="s">
        <v>34</v>
      </c>
      <c r="AX227" s="13" t="s">
        <v>80</v>
      </c>
      <c r="AY227" s="243" t="s">
        <v>148</v>
      </c>
    </row>
    <row r="228" s="14" customFormat="1">
      <c r="A228" s="14"/>
      <c r="B228" s="244"/>
      <c r="C228" s="245"/>
      <c r="D228" s="234" t="s">
        <v>156</v>
      </c>
      <c r="E228" s="246" t="s">
        <v>1</v>
      </c>
      <c r="F228" s="247" t="s">
        <v>158</v>
      </c>
      <c r="G228" s="245"/>
      <c r="H228" s="248">
        <v>68.700000000000003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156</v>
      </c>
      <c r="AU228" s="254" t="s">
        <v>90</v>
      </c>
      <c r="AV228" s="14" t="s">
        <v>154</v>
      </c>
      <c r="AW228" s="14" t="s">
        <v>34</v>
      </c>
      <c r="AX228" s="14" t="s">
        <v>88</v>
      </c>
      <c r="AY228" s="254" t="s">
        <v>148</v>
      </c>
    </row>
    <row r="229" s="2" customFormat="1" ht="49.05" customHeight="1">
      <c r="A229" s="37"/>
      <c r="B229" s="38"/>
      <c r="C229" s="218" t="s">
        <v>335</v>
      </c>
      <c r="D229" s="218" t="s">
        <v>150</v>
      </c>
      <c r="E229" s="219" t="s">
        <v>336</v>
      </c>
      <c r="F229" s="220" t="s">
        <v>337</v>
      </c>
      <c r="G229" s="221" t="s">
        <v>276</v>
      </c>
      <c r="H229" s="222">
        <v>38</v>
      </c>
      <c r="I229" s="223"/>
      <c r="J229" s="224">
        <f>ROUND(I229*H229,2)</f>
        <v>0</v>
      </c>
      <c r="K229" s="225"/>
      <c r="L229" s="43"/>
      <c r="M229" s="226" t="s">
        <v>1</v>
      </c>
      <c r="N229" s="227" t="s">
        <v>45</v>
      </c>
      <c r="O229" s="90"/>
      <c r="P229" s="228">
        <f>O229*H229</f>
        <v>0</v>
      </c>
      <c r="Q229" s="228">
        <v>0.089469999999999994</v>
      </c>
      <c r="R229" s="228">
        <f>Q229*H229</f>
        <v>3.3998599999999999</v>
      </c>
      <c r="S229" s="228">
        <v>0</v>
      </c>
      <c r="T229" s="22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0" t="s">
        <v>154</v>
      </c>
      <c r="AT229" s="230" t="s">
        <v>150</v>
      </c>
      <c r="AU229" s="230" t="s">
        <v>90</v>
      </c>
      <c r="AY229" s="16" t="s">
        <v>148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6" t="s">
        <v>88</v>
      </c>
      <c r="BK229" s="231">
        <f>ROUND(I229*H229,2)</f>
        <v>0</v>
      </c>
      <c r="BL229" s="16" t="s">
        <v>154</v>
      </c>
      <c r="BM229" s="230" t="s">
        <v>338</v>
      </c>
    </row>
    <row r="230" s="13" customFormat="1">
      <c r="A230" s="13"/>
      <c r="B230" s="232"/>
      <c r="C230" s="233"/>
      <c r="D230" s="234" t="s">
        <v>156</v>
      </c>
      <c r="E230" s="235" t="s">
        <v>1</v>
      </c>
      <c r="F230" s="236" t="s">
        <v>324</v>
      </c>
      <c r="G230" s="233"/>
      <c r="H230" s="237">
        <v>38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156</v>
      </c>
      <c r="AU230" s="243" t="s">
        <v>90</v>
      </c>
      <c r="AV230" s="13" t="s">
        <v>90</v>
      </c>
      <c r="AW230" s="13" t="s">
        <v>34</v>
      </c>
      <c r="AX230" s="13" t="s">
        <v>80</v>
      </c>
      <c r="AY230" s="243" t="s">
        <v>148</v>
      </c>
    </row>
    <row r="231" s="14" customFormat="1">
      <c r="A231" s="14"/>
      <c r="B231" s="244"/>
      <c r="C231" s="245"/>
      <c r="D231" s="234" t="s">
        <v>156</v>
      </c>
      <c r="E231" s="246" t="s">
        <v>1</v>
      </c>
      <c r="F231" s="247" t="s">
        <v>158</v>
      </c>
      <c r="G231" s="245"/>
      <c r="H231" s="248">
        <v>38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156</v>
      </c>
      <c r="AU231" s="254" t="s">
        <v>90</v>
      </c>
      <c r="AV231" s="14" t="s">
        <v>154</v>
      </c>
      <c r="AW231" s="14" t="s">
        <v>34</v>
      </c>
      <c r="AX231" s="14" t="s">
        <v>88</v>
      </c>
      <c r="AY231" s="254" t="s">
        <v>148</v>
      </c>
    </row>
    <row r="232" s="2" customFormat="1" ht="49.05" customHeight="1">
      <c r="A232" s="37"/>
      <c r="B232" s="38"/>
      <c r="C232" s="218" t="s">
        <v>339</v>
      </c>
      <c r="D232" s="218" t="s">
        <v>150</v>
      </c>
      <c r="E232" s="219" t="s">
        <v>340</v>
      </c>
      <c r="F232" s="220" t="s">
        <v>341</v>
      </c>
      <c r="G232" s="221" t="s">
        <v>276</v>
      </c>
      <c r="H232" s="222">
        <v>9.25</v>
      </c>
      <c r="I232" s="223"/>
      <c r="J232" s="224">
        <f>ROUND(I232*H232,2)</f>
        <v>0</v>
      </c>
      <c r="K232" s="225"/>
      <c r="L232" s="43"/>
      <c r="M232" s="226" t="s">
        <v>1</v>
      </c>
      <c r="N232" s="227" t="s">
        <v>45</v>
      </c>
      <c r="O232" s="90"/>
      <c r="P232" s="228">
        <f>O232*H232</f>
        <v>0</v>
      </c>
      <c r="Q232" s="228">
        <v>0.18051</v>
      </c>
      <c r="R232" s="228">
        <f>Q232*H232</f>
        <v>1.6697175</v>
      </c>
      <c r="S232" s="228">
        <v>0</v>
      </c>
      <c r="T232" s="22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0" t="s">
        <v>154</v>
      </c>
      <c r="AT232" s="230" t="s">
        <v>150</v>
      </c>
      <c r="AU232" s="230" t="s">
        <v>90</v>
      </c>
      <c r="AY232" s="16" t="s">
        <v>148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6" t="s">
        <v>88</v>
      </c>
      <c r="BK232" s="231">
        <f>ROUND(I232*H232,2)</f>
        <v>0</v>
      </c>
      <c r="BL232" s="16" t="s">
        <v>154</v>
      </c>
      <c r="BM232" s="230" t="s">
        <v>342</v>
      </c>
    </row>
    <row r="233" s="2" customFormat="1" ht="49.05" customHeight="1">
      <c r="A233" s="37"/>
      <c r="B233" s="38"/>
      <c r="C233" s="218" t="s">
        <v>343</v>
      </c>
      <c r="D233" s="218" t="s">
        <v>150</v>
      </c>
      <c r="E233" s="219" t="s">
        <v>344</v>
      </c>
      <c r="F233" s="220" t="s">
        <v>345</v>
      </c>
      <c r="G233" s="221" t="s">
        <v>276</v>
      </c>
      <c r="H233" s="222">
        <v>63.950000000000003</v>
      </c>
      <c r="I233" s="223"/>
      <c r="J233" s="224">
        <f>ROUND(I233*H233,2)</f>
        <v>0</v>
      </c>
      <c r="K233" s="225"/>
      <c r="L233" s="43"/>
      <c r="M233" s="226" t="s">
        <v>1</v>
      </c>
      <c r="N233" s="227" t="s">
        <v>45</v>
      </c>
      <c r="O233" s="90"/>
      <c r="P233" s="228">
        <f>O233*H233</f>
        <v>0</v>
      </c>
      <c r="Q233" s="228">
        <v>0.068830000000000002</v>
      </c>
      <c r="R233" s="228">
        <f>Q233*H233</f>
        <v>4.4016785</v>
      </c>
      <c r="S233" s="228">
        <v>0</v>
      </c>
      <c r="T233" s="22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0" t="s">
        <v>154</v>
      </c>
      <c r="AT233" s="230" t="s">
        <v>150</v>
      </c>
      <c r="AU233" s="230" t="s">
        <v>90</v>
      </c>
      <c r="AY233" s="16" t="s">
        <v>148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6" t="s">
        <v>88</v>
      </c>
      <c r="BK233" s="231">
        <f>ROUND(I233*H233,2)</f>
        <v>0</v>
      </c>
      <c r="BL233" s="16" t="s">
        <v>154</v>
      </c>
      <c r="BM233" s="230" t="s">
        <v>346</v>
      </c>
    </row>
    <row r="234" s="13" customFormat="1">
      <c r="A234" s="13"/>
      <c r="B234" s="232"/>
      <c r="C234" s="233"/>
      <c r="D234" s="234" t="s">
        <v>156</v>
      </c>
      <c r="E234" s="235" t="s">
        <v>1</v>
      </c>
      <c r="F234" s="236" t="s">
        <v>347</v>
      </c>
      <c r="G234" s="233"/>
      <c r="H234" s="237">
        <v>63.950000000000003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156</v>
      </c>
      <c r="AU234" s="243" t="s">
        <v>90</v>
      </c>
      <c r="AV234" s="13" t="s">
        <v>90</v>
      </c>
      <c r="AW234" s="13" t="s">
        <v>34</v>
      </c>
      <c r="AX234" s="13" t="s">
        <v>80</v>
      </c>
      <c r="AY234" s="243" t="s">
        <v>148</v>
      </c>
    </row>
    <row r="235" s="14" customFormat="1">
      <c r="A235" s="14"/>
      <c r="B235" s="244"/>
      <c r="C235" s="245"/>
      <c r="D235" s="234" t="s">
        <v>156</v>
      </c>
      <c r="E235" s="246" t="s">
        <v>1</v>
      </c>
      <c r="F235" s="247" t="s">
        <v>158</v>
      </c>
      <c r="G235" s="245"/>
      <c r="H235" s="248">
        <v>63.950000000000003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156</v>
      </c>
      <c r="AU235" s="254" t="s">
        <v>90</v>
      </c>
      <c r="AV235" s="14" t="s">
        <v>154</v>
      </c>
      <c r="AW235" s="14" t="s">
        <v>34</v>
      </c>
      <c r="AX235" s="14" t="s">
        <v>88</v>
      </c>
      <c r="AY235" s="254" t="s">
        <v>148</v>
      </c>
    </row>
    <row r="236" s="2" customFormat="1" ht="44.25" customHeight="1">
      <c r="A236" s="37"/>
      <c r="B236" s="38"/>
      <c r="C236" s="218" t="s">
        <v>348</v>
      </c>
      <c r="D236" s="218" t="s">
        <v>150</v>
      </c>
      <c r="E236" s="219" t="s">
        <v>349</v>
      </c>
      <c r="F236" s="220" t="s">
        <v>350</v>
      </c>
      <c r="G236" s="221" t="s">
        <v>153</v>
      </c>
      <c r="H236" s="222">
        <v>90</v>
      </c>
      <c r="I236" s="223"/>
      <c r="J236" s="224">
        <f>ROUND(I236*H236,2)</f>
        <v>0</v>
      </c>
      <c r="K236" s="225"/>
      <c r="L236" s="43"/>
      <c r="M236" s="226" t="s">
        <v>1</v>
      </c>
      <c r="N236" s="227" t="s">
        <v>45</v>
      </c>
      <c r="O236" s="90"/>
      <c r="P236" s="228">
        <f>O236*H236</f>
        <v>0</v>
      </c>
      <c r="Q236" s="228">
        <v>0.16192000000000001</v>
      </c>
      <c r="R236" s="228">
        <f>Q236*H236</f>
        <v>14.572800000000001</v>
      </c>
      <c r="S236" s="228">
        <v>0</v>
      </c>
      <c r="T236" s="22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0" t="s">
        <v>154</v>
      </c>
      <c r="AT236" s="230" t="s">
        <v>150</v>
      </c>
      <c r="AU236" s="230" t="s">
        <v>90</v>
      </c>
      <c r="AY236" s="16" t="s">
        <v>148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6" t="s">
        <v>88</v>
      </c>
      <c r="BK236" s="231">
        <f>ROUND(I236*H236,2)</f>
        <v>0</v>
      </c>
      <c r="BL236" s="16" t="s">
        <v>154</v>
      </c>
      <c r="BM236" s="230" t="s">
        <v>351</v>
      </c>
    </row>
    <row r="237" s="2" customFormat="1">
      <c r="A237" s="37"/>
      <c r="B237" s="38"/>
      <c r="C237" s="39"/>
      <c r="D237" s="234" t="s">
        <v>260</v>
      </c>
      <c r="E237" s="39"/>
      <c r="F237" s="255" t="s">
        <v>352</v>
      </c>
      <c r="G237" s="39"/>
      <c r="H237" s="39"/>
      <c r="I237" s="256"/>
      <c r="J237" s="39"/>
      <c r="K237" s="39"/>
      <c r="L237" s="43"/>
      <c r="M237" s="257"/>
      <c r="N237" s="258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260</v>
      </c>
      <c r="AU237" s="16" t="s">
        <v>90</v>
      </c>
    </row>
    <row r="238" s="2" customFormat="1" ht="37.8" customHeight="1">
      <c r="A238" s="37"/>
      <c r="B238" s="38"/>
      <c r="C238" s="218" t="s">
        <v>353</v>
      </c>
      <c r="D238" s="218" t="s">
        <v>150</v>
      </c>
      <c r="E238" s="219" t="s">
        <v>354</v>
      </c>
      <c r="F238" s="220" t="s">
        <v>355</v>
      </c>
      <c r="G238" s="221" t="s">
        <v>153</v>
      </c>
      <c r="H238" s="222">
        <v>90</v>
      </c>
      <c r="I238" s="223"/>
      <c r="J238" s="224">
        <f>ROUND(I238*H238,2)</f>
        <v>0</v>
      </c>
      <c r="K238" s="225"/>
      <c r="L238" s="43"/>
      <c r="M238" s="226" t="s">
        <v>1</v>
      </c>
      <c r="N238" s="227" t="s">
        <v>45</v>
      </c>
      <c r="O238" s="90"/>
      <c r="P238" s="228">
        <f>O238*H238</f>
        <v>0</v>
      </c>
      <c r="Q238" s="228">
        <v>0.16192000000000001</v>
      </c>
      <c r="R238" s="228">
        <f>Q238*H238</f>
        <v>14.572800000000001</v>
      </c>
      <c r="S238" s="228">
        <v>0</v>
      </c>
      <c r="T238" s="22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0" t="s">
        <v>154</v>
      </c>
      <c r="AT238" s="230" t="s">
        <v>150</v>
      </c>
      <c r="AU238" s="230" t="s">
        <v>90</v>
      </c>
      <c r="AY238" s="16" t="s">
        <v>148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6" t="s">
        <v>88</v>
      </c>
      <c r="BK238" s="231">
        <f>ROUND(I238*H238,2)</f>
        <v>0</v>
      </c>
      <c r="BL238" s="16" t="s">
        <v>154</v>
      </c>
      <c r="BM238" s="230" t="s">
        <v>356</v>
      </c>
    </row>
    <row r="239" s="2" customFormat="1">
      <c r="A239" s="37"/>
      <c r="B239" s="38"/>
      <c r="C239" s="39"/>
      <c r="D239" s="234" t="s">
        <v>260</v>
      </c>
      <c r="E239" s="39"/>
      <c r="F239" s="255" t="s">
        <v>357</v>
      </c>
      <c r="G239" s="39"/>
      <c r="H239" s="39"/>
      <c r="I239" s="256"/>
      <c r="J239" s="39"/>
      <c r="K239" s="39"/>
      <c r="L239" s="43"/>
      <c r="M239" s="257"/>
      <c r="N239" s="258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260</v>
      </c>
      <c r="AU239" s="16" t="s">
        <v>90</v>
      </c>
    </row>
    <row r="240" s="2" customFormat="1" ht="44.25" customHeight="1">
      <c r="A240" s="37"/>
      <c r="B240" s="38"/>
      <c r="C240" s="218" t="s">
        <v>358</v>
      </c>
      <c r="D240" s="218" t="s">
        <v>150</v>
      </c>
      <c r="E240" s="219" t="s">
        <v>359</v>
      </c>
      <c r="F240" s="220" t="s">
        <v>360</v>
      </c>
      <c r="G240" s="221" t="s">
        <v>153</v>
      </c>
      <c r="H240" s="222">
        <v>900</v>
      </c>
      <c r="I240" s="223"/>
      <c r="J240" s="224">
        <f>ROUND(I240*H240,2)</f>
        <v>0</v>
      </c>
      <c r="K240" s="225"/>
      <c r="L240" s="43"/>
      <c r="M240" s="226" t="s">
        <v>1</v>
      </c>
      <c r="N240" s="227" t="s">
        <v>45</v>
      </c>
      <c r="O240" s="90"/>
      <c r="P240" s="228">
        <f>O240*H240</f>
        <v>0</v>
      </c>
      <c r="Q240" s="228">
        <v>0.020240000000000001</v>
      </c>
      <c r="R240" s="228">
        <f>Q240*H240</f>
        <v>18.216000000000001</v>
      </c>
      <c r="S240" s="228">
        <v>0</v>
      </c>
      <c r="T240" s="229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0" t="s">
        <v>154</v>
      </c>
      <c r="AT240" s="230" t="s">
        <v>150</v>
      </c>
      <c r="AU240" s="230" t="s">
        <v>90</v>
      </c>
      <c r="AY240" s="16" t="s">
        <v>148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6" t="s">
        <v>88</v>
      </c>
      <c r="BK240" s="231">
        <f>ROUND(I240*H240,2)</f>
        <v>0</v>
      </c>
      <c r="BL240" s="16" t="s">
        <v>154</v>
      </c>
      <c r="BM240" s="230" t="s">
        <v>361</v>
      </c>
    </row>
    <row r="241" s="13" customFormat="1">
      <c r="A241" s="13"/>
      <c r="B241" s="232"/>
      <c r="C241" s="233"/>
      <c r="D241" s="234" t="s">
        <v>156</v>
      </c>
      <c r="E241" s="233"/>
      <c r="F241" s="236" t="s">
        <v>362</v>
      </c>
      <c r="G241" s="233"/>
      <c r="H241" s="237">
        <v>900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156</v>
      </c>
      <c r="AU241" s="243" t="s">
        <v>90</v>
      </c>
      <c r="AV241" s="13" t="s">
        <v>90</v>
      </c>
      <c r="AW241" s="13" t="s">
        <v>4</v>
      </c>
      <c r="AX241" s="13" t="s">
        <v>88</v>
      </c>
      <c r="AY241" s="243" t="s">
        <v>148</v>
      </c>
    </row>
    <row r="242" s="12" customFormat="1" ht="22.8" customHeight="1">
      <c r="A242" s="12"/>
      <c r="B242" s="202"/>
      <c r="C242" s="203"/>
      <c r="D242" s="204" t="s">
        <v>79</v>
      </c>
      <c r="E242" s="216" t="s">
        <v>173</v>
      </c>
      <c r="F242" s="216" t="s">
        <v>363</v>
      </c>
      <c r="G242" s="203"/>
      <c r="H242" s="203"/>
      <c r="I242" s="206"/>
      <c r="J242" s="217">
        <f>BK242</f>
        <v>0</v>
      </c>
      <c r="K242" s="203"/>
      <c r="L242" s="208"/>
      <c r="M242" s="209"/>
      <c r="N242" s="210"/>
      <c r="O242" s="210"/>
      <c r="P242" s="211">
        <v>0</v>
      </c>
      <c r="Q242" s="210"/>
      <c r="R242" s="211">
        <v>0</v>
      </c>
      <c r="S242" s="210"/>
      <c r="T242" s="212"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3" t="s">
        <v>88</v>
      </c>
      <c r="AT242" s="214" t="s">
        <v>79</v>
      </c>
      <c r="AU242" s="214" t="s">
        <v>88</v>
      </c>
      <c r="AY242" s="213" t="s">
        <v>148</v>
      </c>
      <c r="BK242" s="215">
        <v>0</v>
      </c>
    </row>
    <row r="243" s="12" customFormat="1" ht="22.8" customHeight="1">
      <c r="A243" s="12"/>
      <c r="B243" s="202"/>
      <c r="C243" s="203"/>
      <c r="D243" s="204" t="s">
        <v>79</v>
      </c>
      <c r="E243" s="216" t="s">
        <v>178</v>
      </c>
      <c r="F243" s="216" t="s">
        <v>364</v>
      </c>
      <c r="G243" s="203"/>
      <c r="H243" s="203"/>
      <c r="I243" s="206"/>
      <c r="J243" s="217">
        <f>BK243</f>
        <v>0</v>
      </c>
      <c r="K243" s="203"/>
      <c r="L243" s="208"/>
      <c r="M243" s="209"/>
      <c r="N243" s="210"/>
      <c r="O243" s="210"/>
      <c r="P243" s="211">
        <f>SUM(P244:P330)</f>
        <v>0</v>
      </c>
      <c r="Q243" s="210"/>
      <c r="R243" s="211">
        <f>SUM(R244:R330)</f>
        <v>71.345321700000014</v>
      </c>
      <c r="S243" s="210"/>
      <c r="T243" s="212">
        <f>SUM(T244:T330)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3" t="s">
        <v>88</v>
      </c>
      <c r="AT243" s="214" t="s">
        <v>79</v>
      </c>
      <c r="AU243" s="214" t="s">
        <v>88</v>
      </c>
      <c r="AY243" s="213" t="s">
        <v>148</v>
      </c>
      <c r="BK243" s="215">
        <f>SUM(BK244:BK330)</f>
        <v>0</v>
      </c>
    </row>
    <row r="244" s="2" customFormat="1" ht="33" customHeight="1">
      <c r="A244" s="37"/>
      <c r="B244" s="38"/>
      <c r="C244" s="218" t="s">
        <v>365</v>
      </c>
      <c r="D244" s="218" t="s">
        <v>150</v>
      </c>
      <c r="E244" s="219" t="s">
        <v>366</v>
      </c>
      <c r="F244" s="220" t="s">
        <v>367</v>
      </c>
      <c r="G244" s="221" t="s">
        <v>153</v>
      </c>
      <c r="H244" s="222">
        <v>790.84699999999998</v>
      </c>
      <c r="I244" s="223"/>
      <c r="J244" s="224">
        <f>ROUND(I244*H244,2)</f>
        <v>0</v>
      </c>
      <c r="K244" s="225"/>
      <c r="L244" s="43"/>
      <c r="M244" s="226" t="s">
        <v>1</v>
      </c>
      <c r="N244" s="227" t="s">
        <v>45</v>
      </c>
      <c r="O244" s="90"/>
      <c r="P244" s="228">
        <f>O244*H244</f>
        <v>0</v>
      </c>
      <c r="Q244" s="228">
        <v>0.0064999999999999997</v>
      </c>
      <c r="R244" s="228">
        <f>Q244*H244</f>
        <v>5.1405054999999997</v>
      </c>
      <c r="S244" s="228">
        <v>0</v>
      </c>
      <c r="T244" s="22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0" t="s">
        <v>154</v>
      </c>
      <c r="AT244" s="230" t="s">
        <v>150</v>
      </c>
      <c r="AU244" s="230" t="s">
        <v>90</v>
      </c>
      <c r="AY244" s="16" t="s">
        <v>148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6" t="s">
        <v>88</v>
      </c>
      <c r="BK244" s="231">
        <f>ROUND(I244*H244,2)</f>
        <v>0</v>
      </c>
      <c r="BL244" s="16" t="s">
        <v>154</v>
      </c>
      <c r="BM244" s="230" t="s">
        <v>368</v>
      </c>
    </row>
    <row r="245" s="13" customFormat="1">
      <c r="A245" s="13"/>
      <c r="B245" s="232"/>
      <c r="C245" s="233"/>
      <c r="D245" s="234" t="s">
        <v>156</v>
      </c>
      <c r="E245" s="235" t="s">
        <v>1</v>
      </c>
      <c r="F245" s="236" t="s">
        <v>369</v>
      </c>
      <c r="G245" s="233"/>
      <c r="H245" s="237">
        <v>790.84699999999998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156</v>
      </c>
      <c r="AU245" s="243" t="s">
        <v>90</v>
      </c>
      <c r="AV245" s="13" t="s">
        <v>90</v>
      </c>
      <c r="AW245" s="13" t="s">
        <v>34</v>
      </c>
      <c r="AX245" s="13" t="s">
        <v>80</v>
      </c>
      <c r="AY245" s="243" t="s">
        <v>148</v>
      </c>
    </row>
    <row r="246" s="14" customFormat="1">
      <c r="A246" s="14"/>
      <c r="B246" s="244"/>
      <c r="C246" s="245"/>
      <c r="D246" s="234" t="s">
        <v>156</v>
      </c>
      <c r="E246" s="246" t="s">
        <v>1</v>
      </c>
      <c r="F246" s="247" t="s">
        <v>158</v>
      </c>
      <c r="G246" s="245"/>
      <c r="H246" s="248">
        <v>790.84699999999998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4" t="s">
        <v>156</v>
      </c>
      <c r="AU246" s="254" t="s">
        <v>90</v>
      </c>
      <c r="AV246" s="14" t="s">
        <v>154</v>
      </c>
      <c r="AW246" s="14" t="s">
        <v>34</v>
      </c>
      <c r="AX246" s="14" t="s">
        <v>88</v>
      </c>
      <c r="AY246" s="254" t="s">
        <v>148</v>
      </c>
    </row>
    <row r="247" s="2" customFormat="1" ht="37.8" customHeight="1">
      <c r="A247" s="37"/>
      <c r="B247" s="38"/>
      <c r="C247" s="218" t="s">
        <v>370</v>
      </c>
      <c r="D247" s="218" t="s">
        <v>150</v>
      </c>
      <c r="E247" s="219" t="s">
        <v>371</v>
      </c>
      <c r="F247" s="220" t="s">
        <v>372</v>
      </c>
      <c r="G247" s="221" t="s">
        <v>153</v>
      </c>
      <c r="H247" s="222">
        <v>209.84</v>
      </c>
      <c r="I247" s="223"/>
      <c r="J247" s="224">
        <f>ROUND(I247*H247,2)</f>
        <v>0</v>
      </c>
      <c r="K247" s="225"/>
      <c r="L247" s="43"/>
      <c r="M247" s="226" t="s">
        <v>1</v>
      </c>
      <c r="N247" s="227" t="s">
        <v>45</v>
      </c>
      <c r="O247" s="90"/>
      <c r="P247" s="228">
        <f>O247*H247</f>
        <v>0</v>
      </c>
      <c r="Q247" s="228">
        <v>0.015400000000000001</v>
      </c>
      <c r="R247" s="228">
        <f>Q247*H247</f>
        <v>3.2315360000000002</v>
      </c>
      <c r="S247" s="228">
        <v>0</v>
      </c>
      <c r="T247" s="22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0" t="s">
        <v>154</v>
      </c>
      <c r="AT247" s="230" t="s">
        <v>150</v>
      </c>
      <c r="AU247" s="230" t="s">
        <v>90</v>
      </c>
      <c r="AY247" s="16" t="s">
        <v>148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6" t="s">
        <v>88</v>
      </c>
      <c r="BK247" s="231">
        <f>ROUND(I247*H247,2)</f>
        <v>0</v>
      </c>
      <c r="BL247" s="16" t="s">
        <v>154</v>
      </c>
      <c r="BM247" s="230" t="s">
        <v>373</v>
      </c>
    </row>
    <row r="248" s="2" customFormat="1">
      <c r="A248" s="37"/>
      <c r="B248" s="38"/>
      <c r="C248" s="39"/>
      <c r="D248" s="234" t="s">
        <v>260</v>
      </c>
      <c r="E248" s="39"/>
      <c r="F248" s="255" t="s">
        <v>374</v>
      </c>
      <c r="G248" s="39"/>
      <c r="H248" s="39"/>
      <c r="I248" s="256"/>
      <c r="J248" s="39"/>
      <c r="K248" s="39"/>
      <c r="L248" s="43"/>
      <c r="M248" s="257"/>
      <c r="N248" s="258"/>
      <c r="O248" s="90"/>
      <c r="P248" s="90"/>
      <c r="Q248" s="90"/>
      <c r="R248" s="90"/>
      <c r="S248" s="90"/>
      <c r="T248" s="91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260</v>
      </c>
      <c r="AU248" s="16" t="s">
        <v>90</v>
      </c>
    </row>
    <row r="249" s="13" customFormat="1">
      <c r="A249" s="13"/>
      <c r="B249" s="232"/>
      <c r="C249" s="233"/>
      <c r="D249" s="234" t="s">
        <v>156</v>
      </c>
      <c r="E249" s="235" t="s">
        <v>1</v>
      </c>
      <c r="F249" s="236" t="s">
        <v>375</v>
      </c>
      <c r="G249" s="233"/>
      <c r="H249" s="237">
        <v>209.84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156</v>
      </c>
      <c r="AU249" s="243" t="s">
        <v>90</v>
      </c>
      <c r="AV249" s="13" t="s">
        <v>90</v>
      </c>
      <c r="AW249" s="13" t="s">
        <v>34</v>
      </c>
      <c r="AX249" s="13" t="s">
        <v>80</v>
      </c>
      <c r="AY249" s="243" t="s">
        <v>148</v>
      </c>
    </row>
    <row r="250" s="14" customFormat="1">
      <c r="A250" s="14"/>
      <c r="B250" s="244"/>
      <c r="C250" s="245"/>
      <c r="D250" s="234" t="s">
        <v>156</v>
      </c>
      <c r="E250" s="246" t="s">
        <v>1</v>
      </c>
      <c r="F250" s="247" t="s">
        <v>158</v>
      </c>
      <c r="G250" s="245"/>
      <c r="H250" s="248">
        <v>209.84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156</v>
      </c>
      <c r="AU250" s="254" t="s">
        <v>90</v>
      </c>
      <c r="AV250" s="14" t="s">
        <v>154</v>
      </c>
      <c r="AW250" s="14" t="s">
        <v>34</v>
      </c>
      <c r="AX250" s="14" t="s">
        <v>88</v>
      </c>
      <c r="AY250" s="254" t="s">
        <v>148</v>
      </c>
    </row>
    <row r="251" s="2" customFormat="1" ht="44.25" customHeight="1">
      <c r="A251" s="37"/>
      <c r="B251" s="38"/>
      <c r="C251" s="218" t="s">
        <v>376</v>
      </c>
      <c r="D251" s="218" t="s">
        <v>150</v>
      </c>
      <c r="E251" s="219" t="s">
        <v>377</v>
      </c>
      <c r="F251" s="220" t="s">
        <v>378</v>
      </c>
      <c r="G251" s="221" t="s">
        <v>153</v>
      </c>
      <c r="H251" s="222">
        <v>581.00699999999995</v>
      </c>
      <c r="I251" s="223"/>
      <c r="J251" s="224">
        <f>ROUND(I251*H251,2)</f>
        <v>0</v>
      </c>
      <c r="K251" s="225"/>
      <c r="L251" s="43"/>
      <c r="M251" s="226" t="s">
        <v>1</v>
      </c>
      <c r="N251" s="227" t="s">
        <v>45</v>
      </c>
      <c r="O251" s="90"/>
      <c r="P251" s="228">
        <f>O251*H251</f>
        <v>0</v>
      </c>
      <c r="Q251" s="228">
        <v>0.018380000000000001</v>
      </c>
      <c r="R251" s="228">
        <f>Q251*H251</f>
        <v>10.678908659999999</v>
      </c>
      <c r="S251" s="228">
        <v>0</v>
      </c>
      <c r="T251" s="229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0" t="s">
        <v>154</v>
      </c>
      <c r="AT251" s="230" t="s">
        <v>150</v>
      </c>
      <c r="AU251" s="230" t="s">
        <v>90</v>
      </c>
      <c r="AY251" s="16" t="s">
        <v>148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6" t="s">
        <v>88</v>
      </c>
      <c r="BK251" s="231">
        <f>ROUND(I251*H251,2)</f>
        <v>0</v>
      </c>
      <c r="BL251" s="16" t="s">
        <v>154</v>
      </c>
      <c r="BM251" s="230" t="s">
        <v>379</v>
      </c>
    </row>
    <row r="252" s="13" customFormat="1">
      <c r="A252" s="13"/>
      <c r="B252" s="232"/>
      <c r="C252" s="233"/>
      <c r="D252" s="234" t="s">
        <v>156</v>
      </c>
      <c r="E252" s="235" t="s">
        <v>1</v>
      </c>
      <c r="F252" s="236" t="s">
        <v>380</v>
      </c>
      <c r="G252" s="233"/>
      <c r="H252" s="237">
        <v>581.00699999999995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156</v>
      </c>
      <c r="AU252" s="243" t="s">
        <v>90</v>
      </c>
      <c r="AV252" s="13" t="s">
        <v>90</v>
      </c>
      <c r="AW252" s="13" t="s">
        <v>34</v>
      </c>
      <c r="AX252" s="13" t="s">
        <v>80</v>
      </c>
      <c r="AY252" s="243" t="s">
        <v>148</v>
      </c>
    </row>
    <row r="253" s="14" customFormat="1">
      <c r="A253" s="14"/>
      <c r="B253" s="244"/>
      <c r="C253" s="245"/>
      <c r="D253" s="234" t="s">
        <v>156</v>
      </c>
      <c r="E253" s="246" t="s">
        <v>1</v>
      </c>
      <c r="F253" s="247" t="s">
        <v>158</v>
      </c>
      <c r="G253" s="245"/>
      <c r="H253" s="248">
        <v>581.00699999999995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156</v>
      </c>
      <c r="AU253" s="254" t="s">
        <v>90</v>
      </c>
      <c r="AV253" s="14" t="s">
        <v>154</v>
      </c>
      <c r="AW253" s="14" t="s">
        <v>34</v>
      </c>
      <c r="AX253" s="14" t="s">
        <v>88</v>
      </c>
      <c r="AY253" s="254" t="s">
        <v>148</v>
      </c>
    </row>
    <row r="254" s="2" customFormat="1" ht="24.15" customHeight="1">
      <c r="A254" s="37"/>
      <c r="B254" s="38"/>
      <c r="C254" s="218" t="s">
        <v>381</v>
      </c>
      <c r="D254" s="218" t="s">
        <v>150</v>
      </c>
      <c r="E254" s="219" t="s">
        <v>382</v>
      </c>
      <c r="F254" s="220" t="s">
        <v>383</v>
      </c>
      <c r="G254" s="221" t="s">
        <v>276</v>
      </c>
      <c r="H254" s="222">
        <v>80.700000000000003</v>
      </c>
      <c r="I254" s="223"/>
      <c r="J254" s="224">
        <f>ROUND(I254*H254,2)</f>
        <v>0</v>
      </c>
      <c r="K254" s="225"/>
      <c r="L254" s="43"/>
      <c r="M254" s="226" t="s">
        <v>1</v>
      </c>
      <c r="N254" s="227" t="s">
        <v>45</v>
      </c>
      <c r="O254" s="90"/>
      <c r="P254" s="228">
        <f>O254*H254</f>
        <v>0</v>
      </c>
      <c r="Q254" s="228">
        <v>0.0015</v>
      </c>
      <c r="R254" s="228">
        <f>Q254*H254</f>
        <v>0.12105000000000001</v>
      </c>
      <c r="S254" s="228">
        <v>0</v>
      </c>
      <c r="T254" s="22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0" t="s">
        <v>154</v>
      </c>
      <c r="AT254" s="230" t="s">
        <v>150</v>
      </c>
      <c r="AU254" s="230" t="s">
        <v>90</v>
      </c>
      <c r="AY254" s="16" t="s">
        <v>148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6" t="s">
        <v>88</v>
      </c>
      <c r="BK254" s="231">
        <f>ROUND(I254*H254,2)</f>
        <v>0</v>
      </c>
      <c r="BL254" s="16" t="s">
        <v>154</v>
      </c>
      <c r="BM254" s="230" t="s">
        <v>384</v>
      </c>
    </row>
    <row r="255" s="13" customFormat="1">
      <c r="A255" s="13"/>
      <c r="B255" s="232"/>
      <c r="C255" s="233"/>
      <c r="D255" s="234" t="s">
        <v>156</v>
      </c>
      <c r="E255" s="235" t="s">
        <v>1</v>
      </c>
      <c r="F255" s="236" t="s">
        <v>385</v>
      </c>
      <c r="G255" s="233"/>
      <c r="H255" s="237">
        <v>80.700000000000003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156</v>
      </c>
      <c r="AU255" s="243" t="s">
        <v>90</v>
      </c>
      <c r="AV255" s="13" t="s">
        <v>90</v>
      </c>
      <c r="AW255" s="13" t="s">
        <v>34</v>
      </c>
      <c r="AX255" s="13" t="s">
        <v>80</v>
      </c>
      <c r="AY255" s="243" t="s">
        <v>148</v>
      </c>
    </row>
    <row r="256" s="14" customFormat="1">
      <c r="A256" s="14"/>
      <c r="B256" s="244"/>
      <c r="C256" s="245"/>
      <c r="D256" s="234" t="s">
        <v>156</v>
      </c>
      <c r="E256" s="246" t="s">
        <v>1</v>
      </c>
      <c r="F256" s="247" t="s">
        <v>158</v>
      </c>
      <c r="G256" s="245"/>
      <c r="H256" s="248">
        <v>80.700000000000003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4" t="s">
        <v>156</v>
      </c>
      <c r="AU256" s="254" t="s">
        <v>90</v>
      </c>
      <c r="AV256" s="14" t="s">
        <v>154</v>
      </c>
      <c r="AW256" s="14" t="s">
        <v>34</v>
      </c>
      <c r="AX256" s="14" t="s">
        <v>88</v>
      </c>
      <c r="AY256" s="254" t="s">
        <v>148</v>
      </c>
    </row>
    <row r="257" s="2" customFormat="1" ht="55.5" customHeight="1">
      <c r="A257" s="37"/>
      <c r="B257" s="38"/>
      <c r="C257" s="218" t="s">
        <v>386</v>
      </c>
      <c r="D257" s="218" t="s">
        <v>150</v>
      </c>
      <c r="E257" s="219" t="s">
        <v>387</v>
      </c>
      <c r="F257" s="220" t="s">
        <v>388</v>
      </c>
      <c r="G257" s="221" t="s">
        <v>276</v>
      </c>
      <c r="H257" s="222">
        <v>64.700000000000003</v>
      </c>
      <c r="I257" s="223"/>
      <c r="J257" s="224">
        <f>ROUND(I257*H257,2)</f>
        <v>0</v>
      </c>
      <c r="K257" s="225"/>
      <c r="L257" s="43"/>
      <c r="M257" s="226" t="s">
        <v>1</v>
      </c>
      <c r="N257" s="227" t="s">
        <v>45</v>
      </c>
      <c r="O257" s="90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0" t="s">
        <v>154</v>
      </c>
      <c r="AT257" s="230" t="s">
        <v>150</v>
      </c>
      <c r="AU257" s="230" t="s">
        <v>90</v>
      </c>
      <c r="AY257" s="16" t="s">
        <v>148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6" t="s">
        <v>88</v>
      </c>
      <c r="BK257" s="231">
        <f>ROUND(I257*H257,2)</f>
        <v>0</v>
      </c>
      <c r="BL257" s="16" t="s">
        <v>154</v>
      </c>
      <c r="BM257" s="230" t="s">
        <v>389</v>
      </c>
    </row>
    <row r="258" s="13" customFormat="1">
      <c r="A258" s="13"/>
      <c r="B258" s="232"/>
      <c r="C258" s="233"/>
      <c r="D258" s="234" t="s">
        <v>156</v>
      </c>
      <c r="E258" s="235" t="s">
        <v>1</v>
      </c>
      <c r="F258" s="236" t="s">
        <v>390</v>
      </c>
      <c r="G258" s="233"/>
      <c r="H258" s="237">
        <v>64.700000000000003</v>
      </c>
      <c r="I258" s="238"/>
      <c r="J258" s="233"/>
      <c r="K258" s="233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156</v>
      </c>
      <c r="AU258" s="243" t="s">
        <v>90</v>
      </c>
      <c r="AV258" s="13" t="s">
        <v>90</v>
      </c>
      <c r="AW258" s="13" t="s">
        <v>34</v>
      </c>
      <c r="AX258" s="13" t="s">
        <v>80</v>
      </c>
      <c r="AY258" s="243" t="s">
        <v>148</v>
      </c>
    </row>
    <row r="259" s="14" customFormat="1">
      <c r="A259" s="14"/>
      <c r="B259" s="244"/>
      <c r="C259" s="245"/>
      <c r="D259" s="234" t="s">
        <v>156</v>
      </c>
      <c r="E259" s="246" t="s">
        <v>1</v>
      </c>
      <c r="F259" s="247" t="s">
        <v>158</v>
      </c>
      <c r="G259" s="245"/>
      <c r="H259" s="248">
        <v>64.700000000000003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4" t="s">
        <v>156</v>
      </c>
      <c r="AU259" s="254" t="s">
        <v>90</v>
      </c>
      <c r="AV259" s="14" t="s">
        <v>154</v>
      </c>
      <c r="AW259" s="14" t="s">
        <v>34</v>
      </c>
      <c r="AX259" s="14" t="s">
        <v>88</v>
      </c>
      <c r="AY259" s="254" t="s">
        <v>148</v>
      </c>
    </row>
    <row r="260" s="2" customFormat="1" ht="24.15" customHeight="1">
      <c r="A260" s="37"/>
      <c r="B260" s="38"/>
      <c r="C260" s="259" t="s">
        <v>391</v>
      </c>
      <c r="D260" s="259" t="s">
        <v>392</v>
      </c>
      <c r="E260" s="260" t="s">
        <v>393</v>
      </c>
      <c r="F260" s="261" t="s">
        <v>394</v>
      </c>
      <c r="G260" s="262" t="s">
        <v>276</v>
      </c>
      <c r="H260" s="263">
        <v>67.935000000000002</v>
      </c>
      <c r="I260" s="264"/>
      <c r="J260" s="265">
        <f>ROUND(I260*H260,2)</f>
        <v>0</v>
      </c>
      <c r="K260" s="266"/>
      <c r="L260" s="267"/>
      <c r="M260" s="268" t="s">
        <v>1</v>
      </c>
      <c r="N260" s="269" t="s">
        <v>45</v>
      </c>
      <c r="O260" s="90"/>
      <c r="P260" s="228">
        <f>O260*H260</f>
        <v>0</v>
      </c>
      <c r="Q260" s="228">
        <v>4.0000000000000003E-05</v>
      </c>
      <c r="R260" s="228">
        <f>Q260*H260</f>
        <v>0.0027174000000000005</v>
      </c>
      <c r="S260" s="228">
        <v>0</v>
      </c>
      <c r="T260" s="22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0" t="s">
        <v>187</v>
      </c>
      <c r="AT260" s="230" t="s">
        <v>392</v>
      </c>
      <c r="AU260" s="230" t="s">
        <v>90</v>
      </c>
      <c r="AY260" s="16" t="s">
        <v>148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6" t="s">
        <v>88</v>
      </c>
      <c r="BK260" s="231">
        <f>ROUND(I260*H260,2)</f>
        <v>0</v>
      </c>
      <c r="BL260" s="16" t="s">
        <v>154</v>
      </c>
      <c r="BM260" s="230" t="s">
        <v>395</v>
      </c>
    </row>
    <row r="261" s="13" customFormat="1">
      <c r="A261" s="13"/>
      <c r="B261" s="232"/>
      <c r="C261" s="233"/>
      <c r="D261" s="234" t="s">
        <v>156</v>
      </c>
      <c r="E261" s="233"/>
      <c r="F261" s="236" t="s">
        <v>396</v>
      </c>
      <c r="G261" s="233"/>
      <c r="H261" s="237">
        <v>67.935000000000002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156</v>
      </c>
      <c r="AU261" s="243" t="s">
        <v>90</v>
      </c>
      <c r="AV261" s="13" t="s">
        <v>90</v>
      </c>
      <c r="AW261" s="13" t="s">
        <v>4</v>
      </c>
      <c r="AX261" s="13" t="s">
        <v>88</v>
      </c>
      <c r="AY261" s="243" t="s">
        <v>148</v>
      </c>
    </row>
    <row r="262" s="2" customFormat="1" ht="24.15" customHeight="1">
      <c r="A262" s="37"/>
      <c r="B262" s="38"/>
      <c r="C262" s="218" t="s">
        <v>397</v>
      </c>
      <c r="D262" s="218" t="s">
        <v>150</v>
      </c>
      <c r="E262" s="219" t="s">
        <v>398</v>
      </c>
      <c r="F262" s="220" t="s">
        <v>399</v>
      </c>
      <c r="G262" s="221" t="s">
        <v>153</v>
      </c>
      <c r="H262" s="222">
        <v>196.33699999999999</v>
      </c>
      <c r="I262" s="223"/>
      <c r="J262" s="224">
        <f>ROUND(I262*H262,2)</f>
        <v>0</v>
      </c>
      <c r="K262" s="225"/>
      <c r="L262" s="43"/>
      <c r="M262" s="226" t="s">
        <v>1</v>
      </c>
      <c r="N262" s="227" t="s">
        <v>45</v>
      </c>
      <c r="O262" s="90"/>
      <c r="P262" s="228">
        <f>O262*H262</f>
        <v>0</v>
      </c>
      <c r="Q262" s="228">
        <v>0.00022000000000000001</v>
      </c>
      <c r="R262" s="228">
        <f>Q262*H262</f>
        <v>0.043194139999999999</v>
      </c>
      <c r="S262" s="228">
        <v>0</v>
      </c>
      <c r="T262" s="229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0" t="s">
        <v>154</v>
      </c>
      <c r="AT262" s="230" t="s">
        <v>150</v>
      </c>
      <c r="AU262" s="230" t="s">
        <v>90</v>
      </c>
      <c r="AY262" s="16" t="s">
        <v>148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6" t="s">
        <v>88</v>
      </c>
      <c r="BK262" s="231">
        <f>ROUND(I262*H262,2)</f>
        <v>0</v>
      </c>
      <c r="BL262" s="16" t="s">
        <v>154</v>
      </c>
      <c r="BM262" s="230" t="s">
        <v>400</v>
      </c>
    </row>
    <row r="263" s="13" customFormat="1">
      <c r="A263" s="13"/>
      <c r="B263" s="232"/>
      <c r="C263" s="233"/>
      <c r="D263" s="234" t="s">
        <v>156</v>
      </c>
      <c r="E263" s="235" t="s">
        <v>1</v>
      </c>
      <c r="F263" s="236" t="s">
        <v>401</v>
      </c>
      <c r="G263" s="233"/>
      <c r="H263" s="237">
        <v>196.33699999999999</v>
      </c>
      <c r="I263" s="238"/>
      <c r="J263" s="233"/>
      <c r="K263" s="233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156</v>
      </c>
      <c r="AU263" s="243" t="s">
        <v>90</v>
      </c>
      <c r="AV263" s="13" t="s">
        <v>90</v>
      </c>
      <c r="AW263" s="13" t="s">
        <v>34</v>
      </c>
      <c r="AX263" s="13" t="s">
        <v>80</v>
      </c>
      <c r="AY263" s="243" t="s">
        <v>148</v>
      </c>
    </row>
    <row r="264" s="14" customFormat="1">
      <c r="A264" s="14"/>
      <c r="B264" s="244"/>
      <c r="C264" s="245"/>
      <c r="D264" s="234" t="s">
        <v>156</v>
      </c>
      <c r="E264" s="246" t="s">
        <v>1</v>
      </c>
      <c r="F264" s="247" t="s">
        <v>158</v>
      </c>
      <c r="G264" s="245"/>
      <c r="H264" s="248">
        <v>196.33699999999999</v>
      </c>
      <c r="I264" s="249"/>
      <c r="J264" s="245"/>
      <c r="K264" s="245"/>
      <c r="L264" s="250"/>
      <c r="M264" s="251"/>
      <c r="N264" s="252"/>
      <c r="O264" s="252"/>
      <c r="P264" s="252"/>
      <c r="Q264" s="252"/>
      <c r="R264" s="252"/>
      <c r="S264" s="252"/>
      <c r="T264" s="25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4" t="s">
        <v>156</v>
      </c>
      <c r="AU264" s="254" t="s">
        <v>90</v>
      </c>
      <c r="AV264" s="14" t="s">
        <v>154</v>
      </c>
      <c r="AW264" s="14" t="s">
        <v>34</v>
      </c>
      <c r="AX264" s="14" t="s">
        <v>88</v>
      </c>
      <c r="AY264" s="254" t="s">
        <v>148</v>
      </c>
    </row>
    <row r="265" s="2" customFormat="1" ht="24.15" customHeight="1">
      <c r="A265" s="37"/>
      <c r="B265" s="38"/>
      <c r="C265" s="218" t="s">
        <v>402</v>
      </c>
      <c r="D265" s="218" t="s">
        <v>150</v>
      </c>
      <c r="E265" s="219" t="s">
        <v>403</v>
      </c>
      <c r="F265" s="220" t="s">
        <v>404</v>
      </c>
      <c r="G265" s="221" t="s">
        <v>153</v>
      </c>
      <c r="H265" s="222">
        <v>27.672000000000001</v>
      </c>
      <c r="I265" s="223"/>
      <c r="J265" s="224">
        <f>ROUND(I265*H265,2)</f>
        <v>0</v>
      </c>
      <c r="K265" s="225"/>
      <c r="L265" s="43"/>
      <c r="M265" s="226" t="s">
        <v>1</v>
      </c>
      <c r="N265" s="227" t="s">
        <v>45</v>
      </c>
      <c r="O265" s="90"/>
      <c r="P265" s="228">
        <f>O265*H265</f>
        <v>0</v>
      </c>
      <c r="Q265" s="228">
        <v>0.00018000000000000001</v>
      </c>
      <c r="R265" s="228">
        <f>Q265*H265</f>
        <v>0.0049809600000000004</v>
      </c>
      <c r="S265" s="228">
        <v>0</v>
      </c>
      <c r="T265" s="229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0" t="s">
        <v>154</v>
      </c>
      <c r="AT265" s="230" t="s">
        <v>150</v>
      </c>
      <c r="AU265" s="230" t="s">
        <v>90</v>
      </c>
      <c r="AY265" s="16" t="s">
        <v>148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6" t="s">
        <v>88</v>
      </c>
      <c r="BK265" s="231">
        <f>ROUND(I265*H265,2)</f>
        <v>0</v>
      </c>
      <c r="BL265" s="16" t="s">
        <v>154</v>
      </c>
      <c r="BM265" s="230" t="s">
        <v>405</v>
      </c>
    </row>
    <row r="266" s="13" customFormat="1">
      <c r="A266" s="13"/>
      <c r="B266" s="232"/>
      <c r="C266" s="233"/>
      <c r="D266" s="234" t="s">
        <v>156</v>
      </c>
      <c r="E266" s="235" t="s">
        <v>1</v>
      </c>
      <c r="F266" s="236" t="s">
        <v>406</v>
      </c>
      <c r="G266" s="233"/>
      <c r="H266" s="237">
        <v>27.672000000000001</v>
      </c>
      <c r="I266" s="238"/>
      <c r="J266" s="233"/>
      <c r="K266" s="233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156</v>
      </c>
      <c r="AU266" s="243" t="s">
        <v>90</v>
      </c>
      <c r="AV266" s="13" t="s">
        <v>90</v>
      </c>
      <c r="AW266" s="13" t="s">
        <v>34</v>
      </c>
      <c r="AX266" s="13" t="s">
        <v>80</v>
      </c>
      <c r="AY266" s="243" t="s">
        <v>148</v>
      </c>
    </row>
    <row r="267" s="14" customFormat="1">
      <c r="A267" s="14"/>
      <c r="B267" s="244"/>
      <c r="C267" s="245"/>
      <c r="D267" s="234" t="s">
        <v>156</v>
      </c>
      <c r="E267" s="246" t="s">
        <v>1</v>
      </c>
      <c r="F267" s="247" t="s">
        <v>158</v>
      </c>
      <c r="G267" s="245"/>
      <c r="H267" s="248">
        <v>27.672000000000001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4" t="s">
        <v>156</v>
      </c>
      <c r="AU267" s="254" t="s">
        <v>90</v>
      </c>
      <c r="AV267" s="14" t="s">
        <v>154</v>
      </c>
      <c r="AW267" s="14" t="s">
        <v>34</v>
      </c>
      <c r="AX267" s="14" t="s">
        <v>88</v>
      </c>
      <c r="AY267" s="254" t="s">
        <v>148</v>
      </c>
    </row>
    <row r="268" s="2" customFormat="1" ht="66.75" customHeight="1">
      <c r="A268" s="37"/>
      <c r="B268" s="38"/>
      <c r="C268" s="218" t="s">
        <v>407</v>
      </c>
      <c r="D268" s="218" t="s">
        <v>150</v>
      </c>
      <c r="E268" s="219" t="s">
        <v>408</v>
      </c>
      <c r="F268" s="220" t="s">
        <v>409</v>
      </c>
      <c r="G268" s="221" t="s">
        <v>153</v>
      </c>
      <c r="H268" s="222">
        <v>51.884999999999998</v>
      </c>
      <c r="I268" s="223"/>
      <c r="J268" s="224">
        <f>ROUND(I268*H268,2)</f>
        <v>0</v>
      </c>
      <c r="K268" s="225"/>
      <c r="L268" s="43"/>
      <c r="M268" s="226" t="s">
        <v>1</v>
      </c>
      <c r="N268" s="227" t="s">
        <v>45</v>
      </c>
      <c r="O268" s="90"/>
      <c r="P268" s="228">
        <f>O268*H268</f>
        <v>0</v>
      </c>
      <c r="Q268" s="228">
        <v>0.0083499999999999998</v>
      </c>
      <c r="R268" s="228">
        <f>Q268*H268</f>
        <v>0.43323974999999998</v>
      </c>
      <c r="S268" s="228">
        <v>0</v>
      </c>
      <c r="T268" s="229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0" t="s">
        <v>154</v>
      </c>
      <c r="AT268" s="230" t="s">
        <v>150</v>
      </c>
      <c r="AU268" s="230" t="s">
        <v>90</v>
      </c>
      <c r="AY268" s="16" t="s">
        <v>148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6" t="s">
        <v>88</v>
      </c>
      <c r="BK268" s="231">
        <f>ROUND(I268*H268,2)</f>
        <v>0</v>
      </c>
      <c r="BL268" s="16" t="s">
        <v>154</v>
      </c>
      <c r="BM268" s="230" t="s">
        <v>410</v>
      </c>
    </row>
    <row r="269" s="2" customFormat="1">
      <c r="A269" s="37"/>
      <c r="B269" s="38"/>
      <c r="C269" s="39"/>
      <c r="D269" s="234" t="s">
        <v>260</v>
      </c>
      <c r="E269" s="39"/>
      <c r="F269" s="255" t="s">
        <v>411</v>
      </c>
      <c r="G269" s="39"/>
      <c r="H269" s="39"/>
      <c r="I269" s="256"/>
      <c r="J269" s="39"/>
      <c r="K269" s="39"/>
      <c r="L269" s="43"/>
      <c r="M269" s="257"/>
      <c r="N269" s="258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260</v>
      </c>
      <c r="AU269" s="16" t="s">
        <v>90</v>
      </c>
    </row>
    <row r="270" s="13" customFormat="1">
      <c r="A270" s="13"/>
      <c r="B270" s="232"/>
      <c r="C270" s="233"/>
      <c r="D270" s="234" t="s">
        <v>156</v>
      </c>
      <c r="E270" s="235" t="s">
        <v>1</v>
      </c>
      <c r="F270" s="236" t="s">
        <v>412</v>
      </c>
      <c r="G270" s="233"/>
      <c r="H270" s="237">
        <v>51.884999999999998</v>
      </c>
      <c r="I270" s="238"/>
      <c r="J270" s="233"/>
      <c r="K270" s="233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156</v>
      </c>
      <c r="AU270" s="243" t="s">
        <v>90</v>
      </c>
      <c r="AV270" s="13" t="s">
        <v>90</v>
      </c>
      <c r="AW270" s="13" t="s">
        <v>34</v>
      </c>
      <c r="AX270" s="13" t="s">
        <v>80</v>
      </c>
      <c r="AY270" s="243" t="s">
        <v>148</v>
      </c>
    </row>
    <row r="271" s="14" customFormat="1">
      <c r="A271" s="14"/>
      <c r="B271" s="244"/>
      <c r="C271" s="245"/>
      <c r="D271" s="234" t="s">
        <v>156</v>
      </c>
      <c r="E271" s="246" t="s">
        <v>1</v>
      </c>
      <c r="F271" s="247" t="s">
        <v>158</v>
      </c>
      <c r="G271" s="245"/>
      <c r="H271" s="248">
        <v>51.884999999999998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4" t="s">
        <v>156</v>
      </c>
      <c r="AU271" s="254" t="s">
        <v>90</v>
      </c>
      <c r="AV271" s="14" t="s">
        <v>154</v>
      </c>
      <c r="AW271" s="14" t="s">
        <v>34</v>
      </c>
      <c r="AX271" s="14" t="s">
        <v>88</v>
      </c>
      <c r="AY271" s="254" t="s">
        <v>148</v>
      </c>
    </row>
    <row r="272" s="2" customFormat="1" ht="21.75" customHeight="1">
      <c r="A272" s="37"/>
      <c r="B272" s="38"/>
      <c r="C272" s="259" t="s">
        <v>413</v>
      </c>
      <c r="D272" s="259" t="s">
        <v>392</v>
      </c>
      <c r="E272" s="260" t="s">
        <v>414</v>
      </c>
      <c r="F272" s="261" t="s">
        <v>415</v>
      </c>
      <c r="G272" s="262" t="s">
        <v>161</v>
      </c>
      <c r="H272" s="263">
        <v>4.359</v>
      </c>
      <c r="I272" s="264"/>
      <c r="J272" s="265">
        <f>ROUND(I272*H272,2)</f>
        <v>0</v>
      </c>
      <c r="K272" s="266"/>
      <c r="L272" s="267"/>
      <c r="M272" s="268" t="s">
        <v>1</v>
      </c>
      <c r="N272" s="269" t="s">
        <v>45</v>
      </c>
      <c r="O272" s="90"/>
      <c r="P272" s="228">
        <f>O272*H272</f>
        <v>0</v>
      </c>
      <c r="Q272" s="228">
        <v>0.032000000000000001</v>
      </c>
      <c r="R272" s="228">
        <f>Q272*H272</f>
        <v>0.139488</v>
      </c>
      <c r="S272" s="228">
        <v>0</v>
      </c>
      <c r="T272" s="229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0" t="s">
        <v>187</v>
      </c>
      <c r="AT272" s="230" t="s">
        <v>392</v>
      </c>
      <c r="AU272" s="230" t="s">
        <v>90</v>
      </c>
      <c r="AY272" s="16" t="s">
        <v>148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6" t="s">
        <v>88</v>
      </c>
      <c r="BK272" s="231">
        <f>ROUND(I272*H272,2)</f>
        <v>0</v>
      </c>
      <c r="BL272" s="16" t="s">
        <v>154</v>
      </c>
      <c r="BM272" s="230" t="s">
        <v>416</v>
      </c>
    </row>
    <row r="273" s="13" customFormat="1">
      <c r="A273" s="13"/>
      <c r="B273" s="232"/>
      <c r="C273" s="233"/>
      <c r="D273" s="234" t="s">
        <v>156</v>
      </c>
      <c r="E273" s="235" t="s">
        <v>1</v>
      </c>
      <c r="F273" s="236" t="s">
        <v>417</v>
      </c>
      <c r="G273" s="233"/>
      <c r="H273" s="237">
        <v>4.1509999999999998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156</v>
      </c>
      <c r="AU273" s="243" t="s">
        <v>90</v>
      </c>
      <c r="AV273" s="13" t="s">
        <v>90</v>
      </c>
      <c r="AW273" s="13" t="s">
        <v>34</v>
      </c>
      <c r="AX273" s="13" t="s">
        <v>80</v>
      </c>
      <c r="AY273" s="243" t="s">
        <v>148</v>
      </c>
    </row>
    <row r="274" s="14" customFormat="1">
      <c r="A274" s="14"/>
      <c r="B274" s="244"/>
      <c r="C274" s="245"/>
      <c r="D274" s="234" t="s">
        <v>156</v>
      </c>
      <c r="E274" s="246" t="s">
        <v>1</v>
      </c>
      <c r="F274" s="247" t="s">
        <v>158</v>
      </c>
      <c r="G274" s="245"/>
      <c r="H274" s="248">
        <v>4.1509999999999998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4" t="s">
        <v>156</v>
      </c>
      <c r="AU274" s="254" t="s">
        <v>90</v>
      </c>
      <c r="AV274" s="14" t="s">
        <v>154</v>
      </c>
      <c r="AW274" s="14" t="s">
        <v>34</v>
      </c>
      <c r="AX274" s="14" t="s">
        <v>88</v>
      </c>
      <c r="AY274" s="254" t="s">
        <v>148</v>
      </c>
    </row>
    <row r="275" s="13" customFormat="1">
      <c r="A275" s="13"/>
      <c r="B275" s="232"/>
      <c r="C275" s="233"/>
      <c r="D275" s="234" t="s">
        <v>156</v>
      </c>
      <c r="E275" s="233"/>
      <c r="F275" s="236" t="s">
        <v>418</v>
      </c>
      <c r="G275" s="233"/>
      <c r="H275" s="237">
        <v>4.359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156</v>
      </c>
      <c r="AU275" s="243" t="s">
        <v>90</v>
      </c>
      <c r="AV275" s="13" t="s">
        <v>90</v>
      </c>
      <c r="AW275" s="13" t="s">
        <v>4</v>
      </c>
      <c r="AX275" s="13" t="s">
        <v>88</v>
      </c>
      <c r="AY275" s="243" t="s">
        <v>148</v>
      </c>
    </row>
    <row r="276" s="2" customFormat="1" ht="66.75" customHeight="1">
      <c r="A276" s="37"/>
      <c r="B276" s="38"/>
      <c r="C276" s="218" t="s">
        <v>419</v>
      </c>
      <c r="D276" s="218" t="s">
        <v>150</v>
      </c>
      <c r="E276" s="219" t="s">
        <v>420</v>
      </c>
      <c r="F276" s="220" t="s">
        <v>421</v>
      </c>
      <c r="G276" s="221" t="s">
        <v>153</v>
      </c>
      <c r="H276" s="222">
        <v>176.16200000000001</v>
      </c>
      <c r="I276" s="223"/>
      <c r="J276" s="224">
        <f>ROUND(I276*H276,2)</f>
        <v>0</v>
      </c>
      <c r="K276" s="225"/>
      <c r="L276" s="43"/>
      <c r="M276" s="226" t="s">
        <v>1</v>
      </c>
      <c r="N276" s="227" t="s">
        <v>45</v>
      </c>
      <c r="O276" s="90"/>
      <c r="P276" s="228">
        <f>O276*H276</f>
        <v>0</v>
      </c>
      <c r="Q276" s="228">
        <v>0.0085199999999999998</v>
      </c>
      <c r="R276" s="228">
        <f>Q276*H276</f>
        <v>1.50090024</v>
      </c>
      <c r="S276" s="228">
        <v>0</v>
      </c>
      <c r="T276" s="229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0" t="s">
        <v>154</v>
      </c>
      <c r="AT276" s="230" t="s">
        <v>150</v>
      </c>
      <c r="AU276" s="230" t="s">
        <v>90</v>
      </c>
      <c r="AY276" s="16" t="s">
        <v>148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6" t="s">
        <v>88</v>
      </c>
      <c r="BK276" s="231">
        <f>ROUND(I276*H276,2)</f>
        <v>0</v>
      </c>
      <c r="BL276" s="16" t="s">
        <v>154</v>
      </c>
      <c r="BM276" s="230" t="s">
        <v>422</v>
      </c>
    </row>
    <row r="277" s="13" customFormat="1">
      <c r="A277" s="13"/>
      <c r="B277" s="232"/>
      <c r="C277" s="233"/>
      <c r="D277" s="234" t="s">
        <v>156</v>
      </c>
      <c r="E277" s="235" t="s">
        <v>1</v>
      </c>
      <c r="F277" s="236" t="s">
        <v>423</v>
      </c>
      <c r="G277" s="233"/>
      <c r="H277" s="237">
        <v>176.16200000000001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156</v>
      </c>
      <c r="AU277" s="243" t="s">
        <v>90</v>
      </c>
      <c r="AV277" s="13" t="s">
        <v>90</v>
      </c>
      <c r="AW277" s="13" t="s">
        <v>34</v>
      </c>
      <c r="AX277" s="13" t="s">
        <v>80</v>
      </c>
      <c r="AY277" s="243" t="s">
        <v>148</v>
      </c>
    </row>
    <row r="278" s="14" customFormat="1">
      <c r="A278" s="14"/>
      <c r="B278" s="244"/>
      <c r="C278" s="245"/>
      <c r="D278" s="234" t="s">
        <v>156</v>
      </c>
      <c r="E278" s="246" t="s">
        <v>1</v>
      </c>
      <c r="F278" s="247" t="s">
        <v>158</v>
      </c>
      <c r="G278" s="245"/>
      <c r="H278" s="248">
        <v>176.16200000000001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156</v>
      </c>
      <c r="AU278" s="254" t="s">
        <v>90</v>
      </c>
      <c r="AV278" s="14" t="s">
        <v>154</v>
      </c>
      <c r="AW278" s="14" t="s">
        <v>34</v>
      </c>
      <c r="AX278" s="14" t="s">
        <v>88</v>
      </c>
      <c r="AY278" s="254" t="s">
        <v>148</v>
      </c>
    </row>
    <row r="279" s="2" customFormat="1" ht="16.5" customHeight="1">
      <c r="A279" s="37"/>
      <c r="B279" s="38"/>
      <c r="C279" s="259" t="s">
        <v>424</v>
      </c>
      <c r="D279" s="259" t="s">
        <v>392</v>
      </c>
      <c r="E279" s="260" t="s">
        <v>425</v>
      </c>
      <c r="F279" s="261" t="s">
        <v>426</v>
      </c>
      <c r="G279" s="262" t="s">
        <v>153</v>
      </c>
      <c r="H279" s="263">
        <v>184.97</v>
      </c>
      <c r="I279" s="264"/>
      <c r="J279" s="265">
        <f>ROUND(I279*H279,2)</f>
        <v>0</v>
      </c>
      <c r="K279" s="266"/>
      <c r="L279" s="267"/>
      <c r="M279" s="268" t="s">
        <v>1</v>
      </c>
      <c r="N279" s="269" t="s">
        <v>45</v>
      </c>
      <c r="O279" s="90"/>
      <c r="P279" s="228">
        <f>O279*H279</f>
        <v>0</v>
      </c>
      <c r="Q279" s="228">
        <v>0.0016800000000000001</v>
      </c>
      <c r="R279" s="228">
        <f>Q279*H279</f>
        <v>0.31074960000000001</v>
      </c>
      <c r="S279" s="228">
        <v>0</v>
      </c>
      <c r="T279" s="229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0" t="s">
        <v>187</v>
      </c>
      <c r="AT279" s="230" t="s">
        <v>392</v>
      </c>
      <c r="AU279" s="230" t="s">
        <v>90</v>
      </c>
      <c r="AY279" s="16" t="s">
        <v>148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6" t="s">
        <v>88</v>
      </c>
      <c r="BK279" s="231">
        <f>ROUND(I279*H279,2)</f>
        <v>0</v>
      </c>
      <c r="BL279" s="16" t="s">
        <v>154</v>
      </c>
      <c r="BM279" s="230" t="s">
        <v>427</v>
      </c>
    </row>
    <row r="280" s="13" customFormat="1">
      <c r="A280" s="13"/>
      <c r="B280" s="232"/>
      <c r="C280" s="233"/>
      <c r="D280" s="234" t="s">
        <v>156</v>
      </c>
      <c r="E280" s="233"/>
      <c r="F280" s="236" t="s">
        <v>428</v>
      </c>
      <c r="G280" s="233"/>
      <c r="H280" s="237">
        <v>184.97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156</v>
      </c>
      <c r="AU280" s="243" t="s">
        <v>90</v>
      </c>
      <c r="AV280" s="13" t="s">
        <v>90</v>
      </c>
      <c r="AW280" s="13" t="s">
        <v>4</v>
      </c>
      <c r="AX280" s="13" t="s">
        <v>88</v>
      </c>
      <c r="AY280" s="243" t="s">
        <v>148</v>
      </c>
    </row>
    <row r="281" s="2" customFormat="1" ht="49.05" customHeight="1">
      <c r="A281" s="37"/>
      <c r="B281" s="38"/>
      <c r="C281" s="218" t="s">
        <v>429</v>
      </c>
      <c r="D281" s="218" t="s">
        <v>150</v>
      </c>
      <c r="E281" s="219" t="s">
        <v>430</v>
      </c>
      <c r="F281" s="220" t="s">
        <v>431</v>
      </c>
      <c r="G281" s="221" t="s">
        <v>276</v>
      </c>
      <c r="H281" s="222">
        <v>80.700000000000003</v>
      </c>
      <c r="I281" s="223"/>
      <c r="J281" s="224">
        <f>ROUND(I281*H281,2)</f>
        <v>0</v>
      </c>
      <c r="K281" s="225"/>
      <c r="L281" s="43"/>
      <c r="M281" s="226" t="s">
        <v>1</v>
      </c>
      <c r="N281" s="227" t="s">
        <v>45</v>
      </c>
      <c r="O281" s="90"/>
      <c r="P281" s="228">
        <f>O281*H281</f>
        <v>0</v>
      </c>
      <c r="Q281" s="228">
        <v>0.0033899999999999998</v>
      </c>
      <c r="R281" s="228">
        <f>Q281*H281</f>
        <v>0.27357300000000001</v>
      </c>
      <c r="S281" s="228">
        <v>0</v>
      </c>
      <c r="T281" s="229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0" t="s">
        <v>154</v>
      </c>
      <c r="AT281" s="230" t="s">
        <v>150</v>
      </c>
      <c r="AU281" s="230" t="s">
        <v>90</v>
      </c>
      <c r="AY281" s="16" t="s">
        <v>148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6" t="s">
        <v>88</v>
      </c>
      <c r="BK281" s="231">
        <f>ROUND(I281*H281,2)</f>
        <v>0</v>
      </c>
      <c r="BL281" s="16" t="s">
        <v>154</v>
      </c>
      <c r="BM281" s="230" t="s">
        <v>432</v>
      </c>
    </row>
    <row r="282" s="13" customFormat="1">
      <c r="A282" s="13"/>
      <c r="B282" s="232"/>
      <c r="C282" s="233"/>
      <c r="D282" s="234" t="s">
        <v>156</v>
      </c>
      <c r="E282" s="235" t="s">
        <v>1</v>
      </c>
      <c r="F282" s="236" t="s">
        <v>433</v>
      </c>
      <c r="G282" s="233"/>
      <c r="H282" s="237">
        <v>80.700000000000003</v>
      </c>
      <c r="I282" s="238"/>
      <c r="J282" s="233"/>
      <c r="K282" s="233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156</v>
      </c>
      <c r="AU282" s="243" t="s">
        <v>90</v>
      </c>
      <c r="AV282" s="13" t="s">
        <v>90</v>
      </c>
      <c r="AW282" s="13" t="s">
        <v>34</v>
      </c>
      <c r="AX282" s="13" t="s">
        <v>80</v>
      </c>
      <c r="AY282" s="243" t="s">
        <v>148</v>
      </c>
    </row>
    <row r="283" s="14" customFormat="1">
      <c r="A283" s="14"/>
      <c r="B283" s="244"/>
      <c r="C283" s="245"/>
      <c r="D283" s="234" t="s">
        <v>156</v>
      </c>
      <c r="E283" s="246" t="s">
        <v>1</v>
      </c>
      <c r="F283" s="247" t="s">
        <v>158</v>
      </c>
      <c r="G283" s="245"/>
      <c r="H283" s="248">
        <v>80.700000000000003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156</v>
      </c>
      <c r="AU283" s="254" t="s">
        <v>90</v>
      </c>
      <c r="AV283" s="14" t="s">
        <v>154</v>
      </c>
      <c r="AW283" s="14" t="s">
        <v>34</v>
      </c>
      <c r="AX283" s="14" t="s">
        <v>88</v>
      </c>
      <c r="AY283" s="254" t="s">
        <v>148</v>
      </c>
    </row>
    <row r="284" s="2" customFormat="1" ht="21.75" customHeight="1">
      <c r="A284" s="37"/>
      <c r="B284" s="38"/>
      <c r="C284" s="259" t="s">
        <v>434</v>
      </c>
      <c r="D284" s="259" t="s">
        <v>392</v>
      </c>
      <c r="E284" s="260" t="s">
        <v>435</v>
      </c>
      <c r="F284" s="261" t="s">
        <v>436</v>
      </c>
      <c r="G284" s="262" t="s">
        <v>153</v>
      </c>
      <c r="H284" s="263">
        <v>22.193000000000001</v>
      </c>
      <c r="I284" s="264"/>
      <c r="J284" s="265">
        <f>ROUND(I284*H284,2)</f>
        <v>0</v>
      </c>
      <c r="K284" s="266"/>
      <c r="L284" s="267"/>
      <c r="M284" s="268" t="s">
        <v>1</v>
      </c>
      <c r="N284" s="269" t="s">
        <v>45</v>
      </c>
      <c r="O284" s="90"/>
      <c r="P284" s="228">
        <f>O284*H284</f>
        <v>0</v>
      </c>
      <c r="Q284" s="228">
        <v>0.00029999999999999997</v>
      </c>
      <c r="R284" s="228">
        <f>Q284*H284</f>
        <v>0.0066578999999999996</v>
      </c>
      <c r="S284" s="228">
        <v>0</v>
      </c>
      <c r="T284" s="229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0" t="s">
        <v>187</v>
      </c>
      <c r="AT284" s="230" t="s">
        <v>392</v>
      </c>
      <c r="AU284" s="230" t="s">
        <v>90</v>
      </c>
      <c r="AY284" s="16" t="s">
        <v>148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6" t="s">
        <v>88</v>
      </c>
      <c r="BK284" s="231">
        <f>ROUND(I284*H284,2)</f>
        <v>0</v>
      </c>
      <c r="BL284" s="16" t="s">
        <v>154</v>
      </c>
      <c r="BM284" s="230" t="s">
        <v>437</v>
      </c>
    </row>
    <row r="285" s="13" customFormat="1">
      <c r="A285" s="13"/>
      <c r="B285" s="232"/>
      <c r="C285" s="233"/>
      <c r="D285" s="234" t="s">
        <v>156</v>
      </c>
      <c r="E285" s="235" t="s">
        <v>1</v>
      </c>
      <c r="F285" s="236" t="s">
        <v>438</v>
      </c>
      <c r="G285" s="233"/>
      <c r="H285" s="237">
        <v>20.175000000000001</v>
      </c>
      <c r="I285" s="238"/>
      <c r="J285" s="233"/>
      <c r="K285" s="233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156</v>
      </c>
      <c r="AU285" s="243" t="s">
        <v>90</v>
      </c>
      <c r="AV285" s="13" t="s">
        <v>90</v>
      </c>
      <c r="AW285" s="13" t="s">
        <v>34</v>
      </c>
      <c r="AX285" s="13" t="s">
        <v>80</v>
      </c>
      <c r="AY285" s="243" t="s">
        <v>148</v>
      </c>
    </row>
    <row r="286" s="14" customFormat="1">
      <c r="A286" s="14"/>
      <c r="B286" s="244"/>
      <c r="C286" s="245"/>
      <c r="D286" s="234" t="s">
        <v>156</v>
      </c>
      <c r="E286" s="246" t="s">
        <v>1</v>
      </c>
      <c r="F286" s="247" t="s">
        <v>158</v>
      </c>
      <c r="G286" s="245"/>
      <c r="H286" s="248">
        <v>20.175000000000001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4" t="s">
        <v>156</v>
      </c>
      <c r="AU286" s="254" t="s">
        <v>90</v>
      </c>
      <c r="AV286" s="14" t="s">
        <v>154</v>
      </c>
      <c r="AW286" s="14" t="s">
        <v>34</v>
      </c>
      <c r="AX286" s="14" t="s">
        <v>88</v>
      </c>
      <c r="AY286" s="254" t="s">
        <v>148</v>
      </c>
    </row>
    <row r="287" s="13" customFormat="1">
      <c r="A287" s="13"/>
      <c r="B287" s="232"/>
      <c r="C287" s="233"/>
      <c r="D287" s="234" t="s">
        <v>156</v>
      </c>
      <c r="E287" s="233"/>
      <c r="F287" s="236" t="s">
        <v>439</v>
      </c>
      <c r="G287" s="233"/>
      <c r="H287" s="237">
        <v>22.193000000000001</v>
      </c>
      <c r="I287" s="238"/>
      <c r="J287" s="233"/>
      <c r="K287" s="233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156</v>
      </c>
      <c r="AU287" s="243" t="s">
        <v>90</v>
      </c>
      <c r="AV287" s="13" t="s">
        <v>90</v>
      </c>
      <c r="AW287" s="13" t="s">
        <v>4</v>
      </c>
      <c r="AX287" s="13" t="s">
        <v>88</v>
      </c>
      <c r="AY287" s="243" t="s">
        <v>148</v>
      </c>
    </row>
    <row r="288" s="2" customFormat="1" ht="24.15" customHeight="1">
      <c r="A288" s="37"/>
      <c r="B288" s="38"/>
      <c r="C288" s="218" t="s">
        <v>440</v>
      </c>
      <c r="D288" s="218" t="s">
        <v>150</v>
      </c>
      <c r="E288" s="219" t="s">
        <v>441</v>
      </c>
      <c r="F288" s="220" t="s">
        <v>442</v>
      </c>
      <c r="G288" s="221" t="s">
        <v>276</v>
      </c>
      <c r="H288" s="222">
        <v>66.5</v>
      </c>
      <c r="I288" s="223"/>
      <c r="J288" s="224">
        <f>ROUND(I288*H288,2)</f>
        <v>0</v>
      </c>
      <c r="K288" s="225"/>
      <c r="L288" s="43"/>
      <c r="M288" s="226" t="s">
        <v>1</v>
      </c>
      <c r="N288" s="227" t="s">
        <v>45</v>
      </c>
      <c r="O288" s="90"/>
      <c r="P288" s="228">
        <f>O288*H288</f>
        <v>0</v>
      </c>
      <c r="Q288" s="228">
        <v>3.0000000000000001E-05</v>
      </c>
      <c r="R288" s="228">
        <f>Q288*H288</f>
        <v>0.0019950000000000002</v>
      </c>
      <c r="S288" s="228">
        <v>0</v>
      </c>
      <c r="T288" s="229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30" t="s">
        <v>154</v>
      </c>
      <c r="AT288" s="230" t="s">
        <v>150</v>
      </c>
      <c r="AU288" s="230" t="s">
        <v>90</v>
      </c>
      <c r="AY288" s="16" t="s">
        <v>148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6" t="s">
        <v>88</v>
      </c>
      <c r="BK288" s="231">
        <f>ROUND(I288*H288,2)</f>
        <v>0</v>
      </c>
      <c r="BL288" s="16" t="s">
        <v>154</v>
      </c>
      <c r="BM288" s="230" t="s">
        <v>443</v>
      </c>
    </row>
    <row r="289" s="13" customFormat="1">
      <c r="A289" s="13"/>
      <c r="B289" s="232"/>
      <c r="C289" s="233"/>
      <c r="D289" s="234" t="s">
        <v>156</v>
      </c>
      <c r="E289" s="235" t="s">
        <v>1</v>
      </c>
      <c r="F289" s="236" t="s">
        <v>444</v>
      </c>
      <c r="G289" s="233"/>
      <c r="H289" s="237">
        <v>66.5</v>
      </c>
      <c r="I289" s="238"/>
      <c r="J289" s="233"/>
      <c r="K289" s="233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156</v>
      </c>
      <c r="AU289" s="243" t="s">
        <v>90</v>
      </c>
      <c r="AV289" s="13" t="s">
        <v>90</v>
      </c>
      <c r="AW289" s="13" t="s">
        <v>34</v>
      </c>
      <c r="AX289" s="13" t="s">
        <v>80</v>
      </c>
      <c r="AY289" s="243" t="s">
        <v>148</v>
      </c>
    </row>
    <row r="290" s="14" customFormat="1">
      <c r="A290" s="14"/>
      <c r="B290" s="244"/>
      <c r="C290" s="245"/>
      <c r="D290" s="234" t="s">
        <v>156</v>
      </c>
      <c r="E290" s="246" t="s">
        <v>1</v>
      </c>
      <c r="F290" s="247" t="s">
        <v>158</v>
      </c>
      <c r="G290" s="245"/>
      <c r="H290" s="248">
        <v>66.5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4" t="s">
        <v>156</v>
      </c>
      <c r="AU290" s="254" t="s">
        <v>90</v>
      </c>
      <c r="AV290" s="14" t="s">
        <v>154</v>
      </c>
      <c r="AW290" s="14" t="s">
        <v>34</v>
      </c>
      <c r="AX290" s="14" t="s">
        <v>88</v>
      </c>
      <c r="AY290" s="254" t="s">
        <v>148</v>
      </c>
    </row>
    <row r="291" s="2" customFormat="1" ht="24.15" customHeight="1">
      <c r="A291" s="37"/>
      <c r="B291" s="38"/>
      <c r="C291" s="259" t="s">
        <v>445</v>
      </c>
      <c r="D291" s="259" t="s">
        <v>392</v>
      </c>
      <c r="E291" s="260" t="s">
        <v>446</v>
      </c>
      <c r="F291" s="261" t="s">
        <v>447</v>
      </c>
      <c r="G291" s="262" t="s">
        <v>276</v>
      </c>
      <c r="H291" s="263">
        <v>69.825000000000003</v>
      </c>
      <c r="I291" s="264"/>
      <c r="J291" s="265">
        <f>ROUND(I291*H291,2)</f>
        <v>0</v>
      </c>
      <c r="K291" s="266"/>
      <c r="L291" s="267"/>
      <c r="M291" s="268" t="s">
        <v>1</v>
      </c>
      <c r="N291" s="269" t="s">
        <v>45</v>
      </c>
      <c r="O291" s="90"/>
      <c r="P291" s="228">
        <f>O291*H291</f>
        <v>0</v>
      </c>
      <c r="Q291" s="228">
        <v>0.00032000000000000003</v>
      </c>
      <c r="R291" s="228">
        <f>Q291*H291</f>
        <v>0.022344000000000003</v>
      </c>
      <c r="S291" s="228">
        <v>0</v>
      </c>
      <c r="T291" s="229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0" t="s">
        <v>187</v>
      </c>
      <c r="AT291" s="230" t="s">
        <v>392</v>
      </c>
      <c r="AU291" s="230" t="s">
        <v>90</v>
      </c>
      <c r="AY291" s="16" t="s">
        <v>148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6" t="s">
        <v>88</v>
      </c>
      <c r="BK291" s="231">
        <f>ROUND(I291*H291,2)</f>
        <v>0</v>
      </c>
      <c r="BL291" s="16" t="s">
        <v>154</v>
      </c>
      <c r="BM291" s="230" t="s">
        <v>448</v>
      </c>
    </row>
    <row r="292" s="13" customFormat="1">
      <c r="A292" s="13"/>
      <c r="B292" s="232"/>
      <c r="C292" s="233"/>
      <c r="D292" s="234" t="s">
        <v>156</v>
      </c>
      <c r="E292" s="233"/>
      <c r="F292" s="236" t="s">
        <v>449</v>
      </c>
      <c r="G292" s="233"/>
      <c r="H292" s="237">
        <v>69.825000000000003</v>
      </c>
      <c r="I292" s="238"/>
      <c r="J292" s="233"/>
      <c r="K292" s="233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156</v>
      </c>
      <c r="AU292" s="243" t="s">
        <v>90</v>
      </c>
      <c r="AV292" s="13" t="s">
        <v>90</v>
      </c>
      <c r="AW292" s="13" t="s">
        <v>4</v>
      </c>
      <c r="AX292" s="13" t="s">
        <v>88</v>
      </c>
      <c r="AY292" s="243" t="s">
        <v>148</v>
      </c>
    </row>
    <row r="293" s="2" customFormat="1" ht="24.15" customHeight="1">
      <c r="A293" s="37"/>
      <c r="B293" s="38"/>
      <c r="C293" s="218" t="s">
        <v>450</v>
      </c>
      <c r="D293" s="218" t="s">
        <v>150</v>
      </c>
      <c r="E293" s="219" t="s">
        <v>451</v>
      </c>
      <c r="F293" s="220" t="s">
        <v>452</v>
      </c>
      <c r="G293" s="221" t="s">
        <v>276</v>
      </c>
      <c r="H293" s="222">
        <v>45.700000000000003</v>
      </c>
      <c r="I293" s="223"/>
      <c r="J293" s="224">
        <f>ROUND(I293*H293,2)</f>
        <v>0</v>
      </c>
      <c r="K293" s="225"/>
      <c r="L293" s="43"/>
      <c r="M293" s="226" t="s">
        <v>1</v>
      </c>
      <c r="N293" s="227" t="s">
        <v>45</v>
      </c>
      <c r="O293" s="90"/>
      <c r="P293" s="228">
        <f>O293*H293</f>
        <v>0</v>
      </c>
      <c r="Q293" s="228">
        <v>0</v>
      </c>
      <c r="R293" s="228">
        <f>Q293*H293</f>
        <v>0</v>
      </c>
      <c r="S293" s="228">
        <v>0</v>
      </c>
      <c r="T293" s="229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0" t="s">
        <v>154</v>
      </c>
      <c r="AT293" s="230" t="s">
        <v>150</v>
      </c>
      <c r="AU293" s="230" t="s">
        <v>90</v>
      </c>
      <c r="AY293" s="16" t="s">
        <v>148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6" t="s">
        <v>88</v>
      </c>
      <c r="BK293" s="231">
        <f>ROUND(I293*H293,2)</f>
        <v>0</v>
      </c>
      <c r="BL293" s="16" t="s">
        <v>154</v>
      </c>
      <c r="BM293" s="230" t="s">
        <v>453</v>
      </c>
    </row>
    <row r="294" s="13" customFormat="1">
      <c r="A294" s="13"/>
      <c r="B294" s="232"/>
      <c r="C294" s="233"/>
      <c r="D294" s="234" t="s">
        <v>156</v>
      </c>
      <c r="E294" s="235" t="s">
        <v>1</v>
      </c>
      <c r="F294" s="236" t="s">
        <v>454</v>
      </c>
      <c r="G294" s="233"/>
      <c r="H294" s="237">
        <v>45.700000000000003</v>
      </c>
      <c r="I294" s="238"/>
      <c r="J294" s="233"/>
      <c r="K294" s="233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156</v>
      </c>
      <c r="AU294" s="243" t="s">
        <v>90</v>
      </c>
      <c r="AV294" s="13" t="s">
        <v>90</v>
      </c>
      <c r="AW294" s="13" t="s">
        <v>34</v>
      </c>
      <c r="AX294" s="13" t="s">
        <v>80</v>
      </c>
      <c r="AY294" s="243" t="s">
        <v>148</v>
      </c>
    </row>
    <row r="295" s="14" customFormat="1">
      <c r="A295" s="14"/>
      <c r="B295" s="244"/>
      <c r="C295" s="245"/>
      <c r="D295" s="234" t="s">
        <v>156</v>
      </c>
      <c r="E295" s="246" t="s">
        <v>1</v>
      </c>
      <c r="F295" s="247" t="s">
        <v>158</v>
      </c>
      <c r="G295" s="245"/>
      <c r="H295" s="248">
        <v>45.700000000000003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4" t="s">
        <v>156</v>
      </c>
      <c r="AU295" s="254" t="s">
        <v>90</v>
      </c>
      <c r="AV295" s="14" t="s">
        <v>154</v>
      </c>
      <c r="AW295" s="14" t="s">
        <v>34</v>
      </c>
      <c r="AX295" s="14" t="s">
        <v>88</v>
      </c>
      <c r="AY295" s="254" t="s">
        <v>148</v>
      </c>
    </row>
    <row r="296" s="2" customFormat="1" ht="24.15" customHeight="1">
      <c r="A296" s="37"/>
      <c r="B296" s="38"/>
      <c r="C296" s="259" t="s">
        <v>455</v>
      </c>
      <c r="D296" s="259" t="s">
        <v>392</v>
      </c>
      <c r="E296" s="260" t="s">
        <v>456</v>
      </c>
      <c r="F296" s="261" t="s">
        <v>457</v>
      </c>
      <c r="G296" s="262" t="s">
        <v>276</v>
      </c>
      <c r="H296" s="263">
        <v>47.984999999999999</v>
      </c>
      <c r="I296" s="264"/>
      <c r="J296" s="265">
        <f>ROUND(I296*H296,2)</f>
        <v>0</v>
      </c>
      <c r="K296" s="266"/>
      <c r="L296" s="267"/>
      <c r="M296" s="268" t="s">
        <v>1</v>
      </c>
      <c r="N296" s="269" t="s">
        <v>45</v>
      </c>
      <c r="O296" s="90"/>
      <c r="P296" s="228">
        <f>O296*H296</f>
        <v>0</v>
      </c>
      <c r="Q296" s="228">
        <v>3.0000000000000001E-05</v>
      </c>
      <c r="R296" s="228">
        <f>Q296*H296</f>
        <v>0.0014395499999999999</v>
      </c>
      <c r="S296" s="228">
        <v>0</v>
      </c>
      <c r="T296" s="229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30" t="s">
        <v>187</v>
      </c>
      <c r="AT296" s="230" t="s">
        <v>392</v>
      </c>
      <c r="AU296" s="230" t="s">
        <v>90</v>
      </c>
      <c r="AY296" s="16" t="s">
        <v>148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6" t="s">
        <v>88</v>
      </c>
      <c r="BK296" s="231">
        <f>ROUND(I296*H296,2)</f>
        <v>0</v>
      </c>
      <c r="BL296" s="16" t="s">
        <v>154</v>
      </c>
      <c r="BM296" s="230" t="s">
        <v>458</v>
      </c>
    </row>
    <row r="297" s="13" customFormat="1">
      <c r="A297" s="13"/>
      <c r="B297" s="232"/>
      <c r="C297" s="233"/>
      <c r="D297" s="234" t="s">
        <v>156</v>
      </c>
      <c r="E297" s="233"/>
      <c r="F297" s="236" t="s">
        <v>459</v>
      </c>
      <c r="G297" s="233"/>
      <c r="H297" s="237">
        <v>47.984999999999999</v>
      </c>
      <c r="I297" s="238"/>
      <c r="J297" s="233"/>
      <c r="K297" s="233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156</v>
      </c>
      <c r="AU297" s="243" t="s">
        <v>90</v>
      </c>
      <c r="AV297" s="13" t="s">
        <v>90</v>
      </c>
      <c r="AW297" s="13" t="s">
        <v>4</v>
      </c>
      <c r="AX297" s="13" t="s">
        <v>88</v>
      </c>
      <c r="AY297" s="243" t="s">
        <v>148</v>
      </c>
    </row>
    <row r="298" s="2" customFormat="1" ht="24.15" customHeight="1">
      <c r="A298" s="37"/>
      <c r="B298" s="38"/>
      <c r="C298" s="218" t="s">
        <v>460</v>
      </c>
      <c r="D298" s="218" t="s">
        <v>150</v>
      </c>
      <c r="E298" s="219" t="s">
        <v>451</v>
      </c>
      <c r="F298" s="220" t="s">
        <v>452</v>
      </c>
      <c r="G298" s="221" t="s">
        <v>276</v>
      </c>
      <c r="H298" s="222">
        <v>19</v>
      </c>
      <c r="I298" s="223"/>
      <c r="J298" s="224">
        <f>ROUND(I298*H298,2)</f>
        <v>0</v>
      </c>
      <c r="K298" s="225"/>
      <c r="L298" s="43"/>
      <c r="M298" s="226" t="s">
        <v>1</v>
      </c>
      <c r="N298" s="227" t="s">
        <v>45</v>
      </c>
      <c r="O298" s="90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9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30" t="s">
        <v>154</v>
      </c>
      <c r="AT298" s="230" t="s">
        <v>150</v>
      </c>
      <c r="AU298" s="230" t="s">
        <v>90</v>
      </c>
      <c r="AY298" s="16" t="s">
        <v>148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6" t="s">
        <v>88</v>
      </c>
      <c r="BK298" s="231">
        <f>ROUND(I298*H298,2)</f>
        <v>0</v>
      </c>
      <c r="BL298" s="16" t="s">
        <v>154</v>
      </c>
      <c r="BM298" s="230" t="s">
        <v>461</v>
      </c>
    </row>
    <row r="299" s="13" customFormat="1">
      <c r="A299" s="13"/>
      <c r="B299" s="232"/>
      <c r="C299" s="233"/>
      <c r="D299" s="234" t="s">
        <v>156</v>
      </c>
      <c r="E299" s="235" t="s">
        <v>1</v>
      </c>
      <c r="F299" s="236" t="s">
        <v>462</v>
      </c>
      <c r="G299" s="233"/>
      <c r="H299" s="237">
        <v>19</v>
      </c>
      <c r="I299" s="238"/>
      <c r="J299" s="233"/>
      <c r="K299" s="233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156</v>
      </c>
      <c r="AU299" s="243" t="s">
        <v>90</v>
      </c>
      <c r="AV299" s="13" t="s">
        <v>90</v>
      </c>
      <c r="AW299" s="13" t="s">
        <v>34</v>
      </c>
      <c r="AX299" s="13" t="s">
        <v>80</v>
      </c>
      <c r="AY299" s="243" t="s">
        <v>148</v>
      </c>
    </row>
    <row r="300" s="14" customFormat="1">
      <c r="A300" s="14"/>
      <c r="B300" s="244"/>
      <c r="C300" s="245"/>
      <c r="D300" s="234" t="s">
        <v>156</v>
      </c>
      <c r="E300" s="246" t="s">
        <v>1</v>
      </c>
      <c r="F300" s="247" t="s">
        <v>158</v>
      </c>
      <c r="G300" s="245"/>
      <c r="H300" s="248">
        <v>19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4" t="s">
        <v>156</v>
      </c>
      <c r="AU300" s="254" t="s">
        <v>90</v>
      </c>
      <c r="AV300" s="14" t="s">
        <v>154</v>
      </c>
      <c r="AW300" s="14" t="s">
        <v>34</v>
      </c>
      <c r="AX300" s="14" t="s">
        <v>88</v>
      </c>
      <c r="AY300" s="254" t="s">
        <v>148</v>
      </c>
    </row>
    <row r="301" s="2" customFormat="1" ht="24.15" customHeight="1">
      <c r="A301" s="37"/>
      <c r="B301" s="38"/>
      <c r="C301" s="259" t="s">
        <v>463</v>
      </c>
      <c r="D301" s="259" t="s">
        <v>392</v>
      </c>
      <c r="E301" s="260" t="s">
        <v>464</v>
      </c>
      <c r="F301" s="261" t="s">
        <v>465</v>
      </c>
      <c r="G301" s="262" t="s">
        <v>276</v>
      </c>
      <c r="H301" s="263">
        <v>19.949999999999999</v>
      </c>
      <c r="I301" s="264"/>
      <c r="J301" s="265">
        <f>ROUND(I301*H301,2)</f>
        <v>0</v>
      </c>
      <c r="K301" s="266"/>
      <c r="L301" s="267"/>
      <c r="M301" s="268" t="s">
        <v>1</v>
      </c>
      <c r="N301" s="269" t="s">
        <v>45</v>
      </c>
      <c r="O301" s="90"/>
      <c r="P301" s="228">
        <f>O301*H301</f>
        <v>0</v>
      </c>
      <c r="Q301" s="228">
        <v>0.00029999999999999997</v>
      </c>
      <c r="R301" s="228">
        <f>Q301*H301</f>
        <v>0.005984999999999999</v>
      </c>
      <c r="S301" s="228">
        <v>0</v>
      </c>
      <c r="T301" s="229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0" t="s">
        <v>187</v>
      </c>
      <c r="AT301" s="230" t="s">
        <v>392</v>
      </c>
      <c r="AU301" s="230" t="s">
        <v>90</v>
      </c>
      <c r="AY301" s="16" t="s">
        <v>148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6" t="s">
        <v>88</v>
      </c>
      <c r="BK301" s="231">
        <f>ROUND(I301*H301,2)</f>
        <v>0</v>
      </c>
      <c r="BL301" s="16" t="s">
        <v>154</v>
      </c>
      <c r="BM301" s="230" t="s">
        <v>466</v>
      </c>
    </row>
    <row r="302" s="13" customFormat="1">
      <c r="A302" s="13"/>
      <c r="B302" s="232"/>
      <c r="C302" s="233"/>
      <c r="D302" s="234" t="s">
        <v>156</v>
      </c>
      <c r="E302" s="233"/>
      <c r="F302" s="236" t="s">
        <v>467</v>
      </c>
      <c r="G302" s="233"/>
      <c r="H302" s="237">
        <v>19.949999999999999</v>
      </c>
      <c r="I302" s="238"/>
      <c r="J302" s="233"/>
      <c r="K302" s="233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156</v>
      </c>
      <c r="AU302" s="243" t="s">
        <v>90</v>
      </c>
      <c r="AV302" s="13" t="s">
        <v>90</v>
      </c>
      <c r="AW302" s="13" t="s">
        <v>4</v>
      </c>
      <c r="AX302" s="13" t="s">
        <v>88</v>
      </c>
      <c r="AY302" s="243" t="s">
        <v>148</v>
      </c>
    </row>
    <row r="303" s="2" customFormat="1" ht="24.15" customHeight="1">
      <c r="A303" s="37"/>
      <c r="B303" s="38"/>
      <c r="C303" s="218" t="s">
        <v>468</v>
      </c>
      <c r="D303" s="218" t="s">
        <v>150</v>
      </c>
      <c r="E303" s="219" t="s">
        <v>451</v>
      </c>
      <c r="F303" s="220" t="s">
        <v>452</v>
      </c>
      <c r="G303" s="221" t="s">
        <v>276</v>
      </c>
      <c r="H303" s="222">
        <v>16</v>
      </c>
      <c r="I303" s="223"/>
      <c r="J303" s="224">
        <f>ROUND(I303*H303,2)</f>
        <v>0</v>
      </c>
      <c r="K303" s="225"/>
      <c r="L303" s="43"/>
      <c r="M303" s="226" t="s">
        <v>1</v>
      </c>
      <c r="N303" s="227" t="s">
        <v>45</v>
      </c>
      <c r="O303" s="90"/>
      <c r="P303" s="228">
        <f>O303*H303</f>
        <v>0</v>
      </c>
      <c r="Q303" s="228">
        <v>0</v>
      </c>
      <c r="R303" s="228">
        <f>Q303*H303</f>
        <v>0</v>
      </c>
      <c r="S303" s="228">
        <v>0</v>
      </c>
      <c r="T303" s="229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0" t="s">
        <v>154</v>
      </c>
      <c r="AT303" s="230" t="s">
        <v>150</v>
      </c>
      <c r="AU303" s="230" t="s">
        <v>90</v>
      </c>
      <c r="AY303" s="16" t="s">
        <v>148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6" t="s">
        <v>88</v>
      </c>
      <c r="BK303" s="231">
        <f>ROUND(I303*H303,2)</f>
        <v>0</v>
      </c>
      <c r="BL303" s="16" t="s">
        <v>154</v>
      </c>
      <c r="BM303" s="230" t="s">
        <v>469</v>
      </c>
    </row>
    <row r="304" s="13" customFormat="1">
      <c r="A304" s="13"/>
      <c r="B304" s="232"/>
      <c r="C304" s="233"/>
      <c r="D304" s="234" t="s">
        <v>156</v>
      </c>
      <c r="E304" s="235" t="s">
        <v>1</v>
      </c>
      <c r="F304" s="236" t="s">
        <v>470</v>
      </c>
      <c r="G304" s="233"/>
      <c r="H304" s="237">
        <v>16</v>
      </c>
      <c r="I304" s="238"/>
      <c r="J304" s="233"/>
      <c r="K304" s="233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156</v>
      </c>
      <c r="AU304" s="243" t="s">
        <v>90</v>
      </c>
      <c r="AV304" s="13" t="s">
        <v>90</v>
      </c>
      <c r="AW304" s="13" t="s">
        <v>34</v>
      </c>
      <c r="AX304" s="13" t="s">
        <v>80</v>
      </c>
      <c r="AY304" s="243" t="s">
        <v>148</v>
      </c>
    </row>
    <row r="305" s="14" customFormat="1">
      <c r="A305" s="14"/>
      <c r="B305" s="244"/>
      <c r="C305" s="245"/>
      <c r="D305" s="234" t="s">
        <v>156</v>
      </c>
      <c r="E305" s="246" t="s">
        <v>1</v>
      </c>
      <c r="F305" s="247" t="s">
        <v>158</v>
      </c>
      <c r="G305" s="245"/>
      <c r="H305" s="248">
        <v>16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4" t="s">
        <v>156</v>
      </c>
      <c r="AU305" s="254" t="s">
        <v>90</v>
      </c>
      <c r="AV305" s="14" t="s">
        <v>154</v>
      </c>
      <c r="AW305" s="14" t="s">
        <v>34</v>
      </c>
      <c r="AX305" s="14" t="s">
        <v>88</v>
      </c>
      <c r="AY305" s="254" t="s">
        <v>148</v>
      </c>
    </row>
    <row r="306" s="2" customFormat="1" ht="24.15" customHeight="1">
      <c r="A306" s="37"/>
      <c r="B306" s="38"/>
      <c r="C306" s="259" t="s">
        <v>471</v>
      </c>
      <c r="D306" s="259" t="s">
        <v>392</v>
      </c>
      <c r="E306" s="260" t="s">
        <v>472</v>
      </c>
      <c r="F306" s="261" t="s">
        <v>473</v>
      </c>
      <c r="G306" s="262" t="s">
        <v>276</v>
      </c>
      <c r="H306" s="263">
        <v>16.800000000000001</v>
      </c>
      <c r="I306" s="264"/>
      <c r="J306" s="265">
        <f>ROUND(I306*H306,2)</f>
        <v>0</v>
      </c>
      <c r="K306" s="266"/>
      <c r="L306" s="267"/>
      <c r="M306" s="268" t="s">
        <v>1</v>
      </c>
      <c r="N306" s="269" t="s">
        <v>45</v>
      </c>
      <c r="O306" s="90"/>
      <c r="P306" s="228">
        <f>O306*H306</f>
        <v>0</v>
      </c>
      <c r="Q306" s="228">
        <v>0.00020000000000000001</v>
      </c>
      <c r="R306" s="228">
        <f>Q306*H306</f>
        <v>0.0033600000000000001</v>
      </c>
      <c r="S306" s="228">
        <v>0</v>
      </c>
      <c r="T306" s="229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30" t="s">
        <v>187</v>
      </c>
      <c r="AT306" s="230" t="s">
        <v>392</v>
      </c>
      <c r="AU306" s="230" t="s">
        <v>90</v>
      </c>
      <c r="AY306" s="16" t="s">
        <v>148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6" t="s">
        <v>88</v>
      </c>
      <c r="BK306" s="231">
        <f>ROUND(I306*H306,2)</f>
        <v>0</v>
      </c>
      <c r="BL306" s="16" t="s">
        <v>154</v>
      </c>
      <c r="BM306" s="230" t="s">
        <v>474</v>
      </c>
    </row>
    <row r="307" s="13" customFormat="1">
      <c r="A307" s="13"/>
      <c r="B307" s="232"/>
      <c r="C307" s="233"/>
      <c r="D307" s="234" t="s">
        <v>156</v>
      </c>
      <c r="E307" s="233"/>
      <c r="F307" s="236" t="s">
        <v>475</v>
      </c>
      <c r="G307" s="233"/>
      <c r="H307" s="237">
        <v>16.800000000000001</v>
      </c>
      <c r="I307" s="238"/>
      <c r="J307" s="233"/>
      <c r="K307" s="233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156</v>
      </c>
      <c r="AU307" s="243" t="s">
        <v>90</v>
      </c>
      <c r="AV307" s="13" t="s">
        <v>90</v>
      </c>
      <c r="AW307" s="13" t="s">
        <v>4</v>
      </c>
      <c r="AX307" s="13" t="s">
        <v>88</v>
      </c>
      <c r="AY307" s="243" t="s">
        <v>148</v>
      </c>
    </row>
    <row r="308" s="2" customFormat="1" ht="37.8" customHeight="1">
      <c r="A308" s="37"/>
      <c r="B308" s="38"/>
      <c r="C308" s="218" t="s">
        <v>476</v>
      </c>
      <c r="D308" s="218" t="s">
        <v>150</v>
      </c>
      <c r="E308" s="219" t="s">
        <v>477</v>
      </c>
      <c r="F308" s="220" t="s">
        <v>478</v>
      </c>
      <c r="G308" s="221" t="s">
        <v>153</v>
      </c>
      <c r="H308" s="222">
        <v>27.672000000000001</v>
      </c>
      <c r="I308" s="223"/>
      <c r="J308" s="224">
        <f>ROUND(I308*H308,2)</f>
        <v>0</v>
      </c>
      <c r="K308" s="225"/>
      <c r="L308" s="43"/>
      <c r="M308" s="226" t="s">
        <v>1</v>
      </c>
      <c r="N308" s="227" t="s">
        <v>45</v>
      </c>
      <c r="O308" s="90"/>
      <c r="P308" s="228">
        <f>O308*H308</f>
        <v>0</v>
      </c>
      <c r="Q308" s="228">
        <v>0.0057000000000000002</v>
      </c>
      <c r="R308" s="228">
        <f>Q308*H308</f>
        <v>0.15773040000000002</v>
      </c>
      <c r="S308" s="228">
        <v>0</v>
      </c>
      <c r="T308" s="229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30" t="s">
        <v>154</v>
      </c>
      <c r="AT308" s="230" t="s">
        <v>150</v>
      </c>
      <c r="AU308" s="230" t="s">
        <v>90</v>
      </c>
      <c r="AY308" s="16" t="s">
        <v>148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6" t="s">
        <v>88</v>
      </c>
      <c r="BK308" s="231">
        <f>ROUND(I308*H308,2)</f>
        <v>0</v>
      </c>
      <c r="BL308" s="16" t="s">
        <v>154</v>
      </c>
      <c r="BM308" s="230" t="s">
        <v>479</v>
      </c>
    </row>
    <row r="309" s="13" customFormat="1">
      <c r="A309" s="13"/>
      <c r="B309" s="232"/>
      <c r="C309" s="233"/>
      <c r="D309" s="234" t="s">
        <v>156</v>
      </c>
      <c r="E309" s="235" t="s">
        <v>1</v>
      </c>
      <c r="F309" s="236" t="s">
        <v>406</v>
      </c>
      <c r="G309" s="233"/>
      <c r="H309" s="237">
        <v>27.672000000000001</v>
      </c>
      <c r="I309" s="238"/>
      <c r="J309" s="233"/>
      <c r="K309" s="233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156</v>
      </c>
      <c r="AU309" s="243" t="s">
        <v>90</v>
      </c>
      <c r="AV309" s="13" t="s">
        <v>90</v>
      </c>
      <c r="AW309" s="13" t="s">
        <v>34</v>
      </c>
      <c r="AX309" s="13" t="s">
        <v>80</v>
      </c>
      <c r="AY309" s="243" t="s">
        <v>148</v>
      </c>
    </row>
    <row r="310" s="14" customFormat="1">
      <c r="A310" s="14"/>
      <c r="B310" s="244"/>
      <c r="C310" s="245"/>
      <c r="D310" s="234" t="s">
        <v>156</v>
      </c>
      <c r="E310" s="246" t="s">
        <v>1</v>
      </c>
      <c r="F310" s="247" t="s">
        <v>158</v>
      </c>
      <c r="G310" s="245"/>
      <c r="H310" s="248">
        <v>27.672000000000001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4" t="s">
        <v>156</v>
      </c>
      <c r="AU310" s="254" t="s">
        <v>90</v>
      </c>
      <c r="AV310" s="14" t="s">
        <v>154</v>
      </c>
      <c r="AW310" s="14" t="s">
        <v>34</v>
      </c>
      <c r="AX310" s="14" t="s">
        <v>88</v>
      </c>
      <c r="AY310" s="254" t="s">
        <v>148</v>
      </c>
    </row>
    <row r="311" s="2" customFormat="1" ht="37.8" customHeight="1">
      <c r="A311" s="37"/>
      <c r="B311" s="38"/>
      <c r="C311" s="218" t="s">
        <v>480</v>
      </c>
      <c r="D311" s="218" t="s">
        <v>150</v>
      </c>
      <c r="E311" s="219" t="s">
        <v>481</v>
      </c>
      <c r="F311" s="220" t="s">
        <v>482</v>
      </c>
      <c r="G311" s="221" t="s">
        <v>153</v>
      </c>
      <c r="H311" s="222">
        <v>196.33699999999999</v>
      </c>
      <c r="I311" s="223"/>
      <c r="J311" s="224">
        <f>ROUND(I311*H311,2)</f>
        <v>0</v>
      </c>
      <c r="K311" s="225"/>
      <c r="L311" s="43"/>
      <c r="M311" s="226" t="s">
        <v>1</v>
      </c>
      <c r="N311" s="227" t="s">
        <v>45</v>
      </c>
      <c r="O311" s="90"/>
      <c r="P311" s="228">
        <f>O311*H311</f>
        <v>0</v>
      </c>
      <c r="Q311" s="228">
        <v>0.0027499999999999998</v>
      </c>
      <c r="R311" s="228">
        <f>Q311*H311</f>
        <v>0.5399267499999999</v>
      </c>
      <c r="S311" s="228">
        <v>0</v>
      </c>
      <c r="T311" s="229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30" t="s">
        <v>154</v>
      </c>
      <c r="AT311" s="230" t="s">
        <v>150</v>
      </c>
      <c r="AU311" s="230" t="s">
        <v>90</v>
      </c>
      <c r="AY311" s="16" t="s">
        <v>148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6" t="s">
        <v>88</v>
      </c>
      <c r="BK311" s="231">
        <f>ROUND(I311*H311,2)</f>
        <v>0</v>
      </c>
      <c r="BL311" s="16" t="s">
        <v>154</v>
      </c>
      <c r="BM311" s="230" t="s">
        <v>483</v>
      </c>
    </row>
    <row r="312" s="13" customFormat="1">
      <c r="A312" s="13"/>
      <c r="B312" s="232"/>
      <c r="C312" s="233"/>
      <c r="D312" s="234" t="s">
        <v>156</v>
      </c>
      <c r="E312" s="235" t="s">
        <v>1</v>
      </c>
      <c r="F312" s="236" t="s">
        <v>484</v>
      </c>
      <c r="G312" s="233"/>
      <c r="H312" s="237">
        <v>196.33699999999999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156</v>
      </c>
      <c r="AU312" s="243" t="s">
        <v>90</v>
      </c>
      <c r="AV312" s="13" t="s">
        <v>90</v>
      </c>
      <c r="AW312" s="13" t="s">
        <v>34</v>
      </c>
      <c r="AX312" s="13" t="s">
        <v>80</v>
      </c>
      <c r="AY312" s="243" t="s">
        <v>148</v>
      </c>
    </row>
    <row r="313" s="14" customFormat="1">
      <c r="A313" s="14"/>
      <c r="B313" s="244"/>
      <c r="C313" s="245"/>
      <c r="D313" s="234" t="s">
        <v>156</v>
      </c>
      <c r="E313" s="246" t="s">
        <v>1</v>
      </c>
      <c r="F313" s="247" t="s">
        <v>158</v>
      </c>
      <c r="G313" s="245"/>
      <c r="H313" s="248">
        <v>196.33699999999999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156</v>
      </c>
      <c r="AU313" s="254" t="s">
        <v>90</v>
      </c>
      <c r="AV313" s="14" t="s">
        <v>154</v>
      </c>
      <c r="AW313" s="14" t="s">
        <v>34</v>
      </c>
      <c r="AX313" s="14" t="s">
        <v>88</v>
      </c>
      <c r="AY313" s="254" t="s">
        <v>148</v>
      </c>
    </row>
    <row r="314" s="2" customFormat="1" ht="37.8" customHeight="1">
      <c r="A314" s="37"/>
      <c r="B314" s="38"/>
      <c r="C314" s="218" t="s">
        <v>485</v>
      </c>
      <c r="D314" s="218" t="s">
        <v>150</v>
      </c>
      <c r="E314" s="219" t="s">
        <v>486</v>
      </c>
      <c r="F314" s="220" t="s">
        <v>487</v>
      </c>
      <c r="G314" s="221" t="s">
        <v>153</v>
      </c>
      <c r="H314" s="222">
        <v>24.713000000000001</v>
      </c>
      <c r="I314" s="223"/>
      <c r="J314" s="224">
        <f>ROUND(I314*H314,2)</f>
        <v>0</v>
      </c>
      <c r="K314" s="225"/>
      <c r="L314" s="43"/>
      <c r="M314" s="226" t="s">
        <v>1</v>
      </c>
      <c r="N314" s="227" t="s">
        <v>45</v>
      </c>
      <c r="O314" s="90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30" t="s">
        <v>154</v>
      </c>
      <c r="AT314" s="230" t="s">
        <v>150</v>
      </c>
      <c r="AU314" s="230" t="s">
        <v>90</v>
      </c>
      <c r="AY314" s="16" t="s">
        <v>148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6" t="s">
        <v>88</v>
      </c>
      <c r="BK314" s="231">
        <f>ROUND(I314*H314,2)</f>
        <v>0</v>
      </c>
      <c r="BL314" s="16" t="s">
        <v>154</v>
      </c>
      <c r="BM314" s="230" t="s">
        <v>488</v>
      </c>
    </row>
    <row r="315" s="13" customFormat="1">
      <c r="A315" s="13"/>
      <c r="B315" s="232"/>
      <c r="C315" s="233"/>
      <c r="D315" s="234" t="s">
        <v>156</v>
      </c>
      <c r="E315" s="235" t="s">
        <v>1</v>
      </c>
      <c r="F315" s="236" t="s">
        <v>489</v>
      </c>
      <c r="G315" s="233"/>
      <c r="H315" s="237">
        <v>24.713000000000001</v>
      </c>
      <c r="I315" s="238"/>
      <c r="J315" s="233"/>
      <c r="K315" s="233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156</v>
      </c>
      <c r="AU315" s="243" t="s">
        <v>90</v>
      </c>
      <c r="AV315" s="13" t="s">
        <v>90</v>
      </c>
      <c r="AW315" s="13" t="s">
        <v>34</v>
      </c>
      <c r="AX315" s="13" t="s">
        <v>80</v>
      </c>
      <c r="AY315" s="243" t="s">
        <v>148</v>
      </c>
    </row>
    <row r="316" s="14" customFormat="1">
      <c r="A316" s="14"/>
      <c r="B316" s="244"/>
      <c r="C316" s="245"/>
      <c r="D316" s="234" t="s">
        <v>156</v>
      </c>
      <c r="E316" s="246" t="s">
        <v>1</v>
      </c>
      <c r="F316" s="247" t="s">
        <v>158</v>
      </c>
      <c r="G316" s="245"/>
      <c r="H316" s="248">
        <v>24.713000000000001</v>
      </c>
      <c r="I316" s="249"/>
      <c r="J316" s="245"/>
      <c r="K316" s="245"/>
      <c r="L316" s="250"/>
      <c r="M316" s="251"/>
      <c r="N316" s="252"/>
      <c r="O316" s="252"/>
      <c r="P316" s="252"/>
      <c r="Q316" s="252"/>
      <c r="R316" s="252"/>
      <c r="S316" s="252"/>
      <c r="T316" s="25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4" t="s">
        <v>156</v>
      </c>
      <c r="AU316" s="254" t="s">
        <v>90</v>
      </c>
      <c r="AV316" s="14" t="s">
        <v>154</v>
      </c>
      <c r="AW316" s="14" t="s">
        <v>34</v>
      </c>
      <c r="AX316" s="14" t="s">
        <v>88</v>
      </c>
      <c r="AY316" s="254" t="s">
        <v>148</v>
      </c>
    </row>
    <row r="317" s="2" customFormat="1" ht="33" customHeight="1">
      <c r="A317" s="37"/>
      <c r="B317" s="38"/>
      <c r="C317" s="218" t="s">
        <v>490</v>
      </c>
      <c r="D317" s="218" t="s">
        <v>150</v>
      </c>
      <c r="E317" s="219" t="s">
        <v>491</v>
      </c>
      <c r="F317" s="220" t="s">
        <v>492</v>
      </c>
      <c r="G317" s="221" t="s">
        <v>161</v>
      </c>
      <c r="H317" s="222">
        <v>13.105</v>
      </c>
      <c r="I317" s="223"/>
      <c r="J317" s="224">
        <f>ROUND(I317*H317,2)</f>
        <v>0</v>
      </c>
      <c r="K317" s="225"/>
      <c r="L317" s="43"/>
      <c r="M317" s="226" t="s">
        <v>1</v>
      </c>
      <c r="N317" s="227" t="s">
        <v>45</v>
      </c>
      <c r="O317" s="90"/>
      <c r="P317" s="228">
        <f>O317*H317</f>
        <v>0</v>
      </c>
      <c r="Q317" s="228">
        <v>2.5018699999999998</v>
      </c>
      <c r="R317" s="228">
        <f>Q317*H317</f>
        <v>32.787006349999999</v>
      </c>
      <c r="S317" s="228">
        <v>0</v>
      </c>
      <c r="T317" s="229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30" t="s">
        <v>154</v>
      </c>
      <c r="AT317" s="230" t="s">
        <v>150</v>
      </c>
      <c r="AU317" s="230" t="s">
        <v>90</v>
      </c>
      <c r="AY317" s="16" t="s">
        <v>148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6" t="s">
        <v>88</v>
      </c>
      <c r="BK317" s="231">
        <f>ROUND(I317*H317,2)</f>
        <v>0</v>
      </c>
      <c r="BL317" s="16" t="s">
        <v>154</v>
      </c>
      <c r="BM317" s="230" t="s">
        <v>493</v>
      </c>
    </row>
    <row r="318" s="13" customFormat="1">
      <c r="A318" s="13"/>
      <c r="B318" s="232"/>
      <c r="C318" s="233"/>
      <c r="D318" s="234" t="s">
        <v>156</v>
      </c>
      <c r="E318" s="235" t="s">
        <v>1</v>
      </c>
      <c r="F318" s="236" t="s">
        <v>494</v>
      </c>
      <c r="G318" s="233"/>
      <c r="H318" s="237">
        <v>13.105</v>
      </c>
      <c r="I318" s="238"/>
      <c r="J318" s="233"/>
      <c r="K318" s="233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156</v>
      </c>
      <c r="AU318" s="243" t="s">
        <v>90</v>
      </c>
      <c r="AV318" s="13" t="s">
        <v>90</v>
      </c>
      <c r="AW318" s="13" t="s">
        <v>34</v>
      </c>
      <c r="AX318" s="13" t="s">
        <v>80</v>
      </c>
      <c r="AY318" s="243" t="s">
        <v>148</v>
      </c>
    </row>
    <row r="319" s="14" customFormat="1">
      <c r="A319" s="14"/>
      <c r="B319" s="244"/>
      <c r="C319" s="245"/>
      <c r="D319" s="234" t="s">
        <v>156</v>
      </c>
      <c r="E319" s="246" t="s">
        <v>1</v>
      </c>
      <c r="F319" s="247" t="s">
        <v>158</v>
      </c>
      <c r="G319" s="245"/>
      <c r="H319" s="248">
        <v>13.105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156</v>
      </c>
      <c r="AU319" s="254" t="s">
        <v>90</v>
      </c>
      <c r="AV319" s="14" t="s">
        <v>154</v>
      </c>
      <c r="AW319" s="14" t="s">
        <v>34</v>
      </c>
      <c r="AX319" s="14" t="s">
        <v>88</v>
      </c>
      <c r="AY319" s="254" t="s">
        <v>148</v>
      </c>
    </row>
    <row r="320" s="2" customFormat="1" ht="33" customHeight="1">
      <c r="A320" s="37"/>
      <c r="B320" s="38"/>
      <c r="C320" s="218" t="s">
        <v>495</v>
      </c>
      <c r="D320" s="218" t="s">
        <v>150</v>
      </c>
      <c r="E320" s="219" t="s">
        <v>496</v>
      </c>
      <c r="F320" s="220" t="s">
        <v>497</v>
      </c>
      <c r="G320" s="221" t="s">
        <v>161</v>
      </c>
      <c r="H320" s="222">
        <v>13.105</v>
      </c>
      <c r="I320" s="223"/>
      <c r="J320" s="224">
        <f>ROUND(I320*H320,2)</f>
        <v>0</v>
      </c>
      <c r="K320" s="225"/>
      <c r="L320" s="43"/>
      <c r="M320" s="226" t="s">
        <v>1</v>
      </c>
      <c r="N320" s="227" t="s">
        <v>45</v>
      </c>
      <c r="O320" s="90"/>
      <c r="P320" s="228">
        <f>O320*H320</f>
        <v>0</v>
      </c>
      <c r="Q320" s="228">
        <v>0</v>
      </c>
      <c r="R320" s="228">
        <f>Q320*H320</f>
        <v>0</v>
      </c>
      <c r="S320" s="228">
        <v>0</v>
      </c>
      <c r="T320" s="229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30" t="s">
        <v>154</v>
      </c>
      <c r="AT320" s="230" t="s">
        <v>150</v>
      </c>
      <c r="AU320" s="230" t="s">
        <v>90</v>
      </c>
      <c r="AY320" s="16" t="s">
        <v>148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6" t="s">
        <v>88</v>
      </c>
      <c r="BK320" s="231">
        <f>ROUND(I320*H320,2)</f>
        <v>0</v>
      </c>
      <c r="BL320" s="16" t="s">
        <v>154</v>
      </c>
      <c r="BM320" s="230" t="s">
        <v>498</v>
      </c>
    </row>
    <row r="321" s="2" customFormat="1" ht="21.75" customHeight="1">
      <c r="A321" s="37"/>
      <c r="B321" s="38"/>
      <c r="C321" s="218" t="s">
        <v>499</v>
      </c>
      <c r="D321" s="218" t="s">
        <v>150</v>
      </c>
      <c r="E321" s="219" t="s">
        <v>500</v>
      </c>
      <c r="F321" s="220" t="s">
        <v>501</v>
      </c>
      <c r="G321" s="221" t="s">
        <v>190</v>
      </c>
      <c r="H321" s="222">
        <v>1.21</v>
      </c>
      <c r="I321" s="223"/>
      <c r="J321" s="224">
        <f>ROUND(I321*H321,2)</f>
        <v>0</v>
      </c>
      <c r="K321" s="225"/>
      <c r="L321" s="43"/>
      <c r="M321" s="226" t="s">
        <v>1</v>
      </c>
      <c r="N321" s="227" t="s">
        <v>45</v>
      </c>
      <c r="O321" s="90"/>
      <c r="P321" s="228">
        <f>O321*H321</f>
        <v>0</v>
      </c>
      <c r="Q321" s="228">
        <v>1.06277</v>
      </c>
      <c r="R321" s="228">
        <f>Q321*H321</f>
        <v>1.2859517</v>
      </c>
      <c r="S321" s="228">
        <v>0</v>
      </c>
      <c r="T321" s="229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30" t="s">
        <v>154</v>
      </c>
      <c r="AT321" s="230" t="s">
        <v>150</v>
      </c>
      <c r="AU321" s="230" t="s">
        <v>90</v>
      </c>
      <c r="AY321" s="16" t="s">
        <v>148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6" t="s">
        <v>88</v>
      </c>
      <c r="BK321" s="231">
        <f>ROUND(I321*H321,2)</f>
        <v>0</v>
      </c>
      <c r="BL321" s="16" t="s">
        <v>154</v>
      </c>
      <c r="BM321" s="230" t="s">
        <v>502</v>
      </c>
    </row>
    <row r="322" s="13" customFormat="1">
      <c r="A322" s="13"/>
      <c r="B322" s="232"/>
      <c r="C322" s="233"/>
      <c r="D322" s="234" t="s">
        <v>156</v>
      </c>
      <c r="E322" s="235" t="s">
        <v>1</v>
      </c>
      <c r="F322" s="236" t="s">
        <v>503</v>
      </c>
      <c r="G322" s="233"/>
      <c r="H322" s="237">
        <v>1.21</v>
      </c>
      <c r="I322" s="238"/>
      <c r="J322" s="233"/>
      <c r="K322" s="233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156</v>
      </c>
      <c r="AU322" s="243" t="s">
        <v>90</v>
      </c>
      <c r="AV322" s="13" t="s">
        <v>90</v>
      </c>
      <c r="AW322" s="13" t="s">
        <v>34</v>
      </c>
      <c r="AX322" s="13" t="s">
        <v>80</v>
      </c>
      <c r="AY322" s="243" t="s">
        <v>148</v>
      </c>
    </row>
    <row r="323" s="14" customFormat="1">
      <c r="A323" s="14"/>
      <c r="B323" s="244"/>
      <c r="C323" s="245"/>
      <c r="D323" s="234" t="s">
        <v>156</v>
      </c>
      <c r="E323" s="246" t="s">
        <v>1</v>
      </c>
      <c r="F323" s="247" t="s">
        <v>158</v>
      </c>
      <c r="G323" s="245"/>
      <c r="H323" s="248">
        <v>1.21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4" t="s">
        <v>156</v>
      </c>
      <c r="AU323" s="254" t="s">
        <v>90</v>
      </c>
      <c r="AV323" s="14" t="s">
        <v>154</v>
      </c>
      <c r="AW323" s="14" t="s">
        <v>34</v>
      </c>
      <c r="AX323" s="14" t="s">
        <v>88</v>
      </c>
      <c r="AY323" s="254" t="s">
        <v>148</v>
      </c>
    </row>
    <row r="324" s="2" customFormat="1" ht="24.15" customHeight="1">
      <c r="A324" s="37"/>
      <c r="B324" s="38"/>
      <c r="C324" s="218" t="s">
        <v>504</v>
      </c>
      <c r="D324" s="218" t="s">
        <v>150</v>
      </c>
      <c r="E324" s="219" t="s">
        <v>505</v>
      </c>
      <c r="F324" s="220" t="s">
        <v>506</v>
      </c>
      <c r="G324" s="221" t="s">
        <v>153</v>
      </c>
      <c r="H324" s="222">
        <v>201.61000000000001</v>
      </c>
      <c r="I324" s="223"/>
      <c r="J324" s="224">
        <f>ROUND(I324*H324,2)</f>
        <v>0</v>
      </c>
      <c r="K324" s="225"/>
      <c r="L324" s="43"/>
      <c r="M324" s="226" t="s">
        <v>1</v>
      </c>
      <c r="N324" s="227" t="s">
        <v>45</v>
      </c>
      <c r="O324" s="90"/>
      <c r="P324" s="228">
        <f>O324*H324</f>
        <v>0</v>
      </c>
      <c r="Q324" s="228">
        <v>0.00012999999999999999</v>
      </c>
      <c r="R324" s="228">
        <f>Q324*H324</f>
        <v>0.026209299999999998</v>
      </c>
      <c r="S324" s="228">
        <v>0</v>
      </c>
      <c r="T324" s="229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30" t="s">
        <v>154</v>
      </c>
      <c r="AT324" s="230" t="s">
        <v>150</v>
      </c>
      <c r="AU324" s="230" t="s">
        <v>90</v>
      </c>
      <c r="AY324" s="16" t="s">
        <v>148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6" t="s">
        <v>88</v>
      </c>
      <c r="BK324" s="231">
        <f>ROUND(I324*H324,2)</f>
        <v>0</v>
      </c>
      <c r="BL324" s="16" t="s">
        <v>154</v>
      </c>
      <c r="BM324" s="230" t="s">
        <v>507</v>
      </c>
    </row>
    <row r="325" s="2" customFormat="1" ht="24.15" customHeight="1">
      <c r="A325" s="37"/>
      <c r="B325" s="38"/>
      <c r="C325" s="218" t="s">
        <v>508</v>
      </c>
      <c r="D325" s="218" t="s">
        <v>150</v>
      </c>
      <c r="E325" s="219" t="s">
        <v>509</v>
      </c>
      <c r="F325" s="220" t="s">
        <v>510</v>
      </c>
      <c r="G325" s="221" t="s">
        <v>153</v>
      </c>
      <c r="H325" s="222">
        <v>18</v>
      </c>
      <c r="I325" s="223"/>
      <c r="J325" s="224">
        <f>ROUND(I325*H325,2)</f>
        <v>0</v>
      </c>
      <c r="K325" s="225"/>
      <c r="L325" s="43"/>
      <c r="M325" s="226" t="s">
        <v>1</v>
      </c>
      <c r="N325" s="227" t="s">
        <v>45</v>
      </c>
      <c r="O325" s="90"/>
      <c r="P325" s="228">
        <f>O325*H325</f>
        <v>0</v>
      </c>
      <c r="Q325" s="228">
        <v>0.3674</v>
      </c>
      <c r="R325" s="228">
        <f>Q325*H325</f>
        <v>6.6132</v>
      </c>
      <c r="S325" s="228">
        <v>0</v>
      </c>
      <c r="T325" s="229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30" t="s">
        <v>154</v>
      </c>
      <c r="AT325" s="230" t="s">
        <v>150</v>
      </c>
      <c r="AU325" s="230" t="s">
        <v>90</v>
      </c>
      <c r="AY325" s="16" t="s">
        <v>148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6" t="s">
        <v>88</v>
      </c>
      <c r="BK325" s="231">
        <f>ROUND(I325*H325,2)</f>
        <v>0</v>
      </c>
      <c r="BL325" s="16" t="s">
        <v>154</v>
      </c>
      <c r="BM325" s="230" t="s">
        <v>511</v>
      </c>
    </row>
    <row r="326" s="13" customFormat="1">
      <c r="A326" s="13"/>
      <c r="B326" s="232"/>
      <c r="C326" s="233"/>
      <c r="D326" s="234" t="s">
        <v>156</v>
      </c>
      <c r="E326" s="235" t="s">
        <v>1</v>
      </c>
      <c r="F326" s="236" t="s">
        <v>236</v>
      </c>
      <c r="G326" s="233"/>
      <c r="H326" s="237">
        <v>18</v>
      </c>
      <c r="I326" s="238"/>
      <c r="J326" s="233"/>
      <c r="K326" s="233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156</v>
      </c>
      <c r="AU326" s="243" t="s">
        <v>90</v>
      </c>
      <c r="AV326" s="13" t="s">
        <v>90</v>
      </c>
      <c r="AW326" s="13" t="s">
        <v>34</v>
      </c>
      <c r="AX326" s="13" t="s">
        <v>80</v>
      </c>
      <c r="AY326" s="243" t="s">
        <v>148</v>
      </c>
    </row>
    <row r="327" s="14" customFormat="1">
      <c r="A327" s="14"/>
      <c r="B327" s="244"/>
      <c r="C327" s="245"/>
      <c r="D327" s="234" t="s">
        <v>156</v>
      </c>
      <c r="E327" s="246" t="s">
        <v>1</v>
      </c>
      <c r="F327" s="247" t="s">
        <v>158</v>
      </c>
      <c r="G327" s="245"/>
      <c r="H327" s="248">
        <v>18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4" t="s">
        <v>156</v>
      </c>
      <c r="AU327" s="254" t="s">
        <v>90</v>
      </c>
      <c r="AV327" s="14" t="s">
        <v>154</v>
      </c>
      <c r="AW327" s="14" t="s">
        <v>34</v>
      </c>
      <c r="AX327" s="14" t="s">
        <v>88</v>
      </c>
      <c r="AY327" s="254" t="s">
        <v>148</v>
      </c>
    </row>
    <row r="328" s="2" customFormat="1" ht="37.8" customHeight="1">
      <c r="A328" s="37"/>
      <c r="B328" s="38"/>
      <c r="C328" s="218" t="s">
        <v>512</v>
      </c>
      <c r="D328" s="218" t="s">
        <v>150</v>
      </c>
      <c r="E328" s="219" t="s">
        <v>513</v>
      </c>
      <c r="F328" s="220" t="s">
        <v>514</v>
      </c>
      <c r="G328" s="221" t="s">
        <v>276</v>
      </c>
      <c r="H328" s="222">
        <v>40.75</v>
      </c>
      <c r="I328" s="223"/>
      <c r="J328" s="224">
        <f>ROUND(I328*H328,2)</f>
        <v>0</v>
      </c>
      <c r="K328" s="225"/>
      <c r="L328" s="43"/>
      <c r="M328" s="226" t="s">
        <v>1</v>
      </c>
      <c r="N328" s="227" t="s">
        <v>45</v>
      </c>
      <c r="O328" s="90"/>
      <c r="P328" s="228">
        <f>O328*H328</f>
        <v>0</v>
      </c>
      <c r="Q328" s="228">
        <v>0.19663</v>
      </c>
      <c r="R328" s="228">
        <f>Q328*H328</f>
        <v>8.0126725000000008</v>
      </c>
      <c r="S328" s="228">
        <v>0</v>
      </c>
      <c r="T328" s="229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30" t="s">
        <v>154</v>
      </c>
      <c r="AT328" s="230" t="s">
        <v>150</v>
      </c>
      <c r="AU328" s="230" t="s">
        <v>90</v>
      </c>
      <c r="AY328" s="16" t="s">
        <v>148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6" t="s">
        <v>88</v>
      </c>
      <c r="BK328" s="231">
        <f>ROUND(I328*H328,2)</f>
        <v>0</v>
      </c>
      <c r="BL328" s="16" t="s">
        <v>154</v>
      </c>
      <c r="BM328" s="230" t="s">
        <v>515</v>
      </c>
    </row>
    <row r="329" s="13" customFormat="1">
      <c r="A329" s="13"/>
      <c r="B329" s="232"/>
      <c r="C329" s="233"/>
      <c r="D329" s="234" t="s">
        <v>156</v>
      </c>
      <c r="E329" s="235" t="s">
        <v>1</v>
      </c>
      <c r="F329" s="236" t="s">
        <v>516</v>
      </c>
      <c r="G329" s="233"/>
      <c r="H329" s="237">
        <v>40.75</v>
      </c>
      <c r="I329" s="238"/>
      <c r="J329" s="233"/>
      <c r="K329" s="233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156</v>
      </c>
      <c r="AU329" s="243" t="s">
        <v>90</v>
      </c>
      <c r="AV329" s="13" t="s">
        <v>90</v>
      </c>
      <c r="AW329" s="13" t="s">
        <v>34</v>
      </c>
      <c r="AX329" s="13" t="s">
        <v>80</v>
      </c>
      <c r="AY329" s="243" t="s">
        <v>148</v>
      </c>
    </row>
    <row r="330" s="14" customFormat="1">
      <c r="A330" s="14"/>
      <c r="B330" s="244"/>
      <c r="C330" s="245"/>
      <c r="D330" s="234" t="s">
        <v>156</v>
      </c>
      <c r="E330" s="246" t="s">
        <v>1</v>
      </c>
      <c r="F330" s="247" t="s">
        <v>158</v>
      </c>
      <c r="G330" s="245"/>
      <c r="H330" s="248">
        <v>40.75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156</v>
      </c>
      <c r="AU330" s="254" t="s">
        <v>90</v>
      </c>
      <c r="AV330" s="14" t="s">
        <v>154</v>
      </c>
      <c r="AW330" s="14" t="s">
        <v>34</v>
      </c>
      <c r="AX330" s="14" t="s">
        <v>88</v>
      </c>
      <c r="AY330" s="254" t="s">
        <v>148</v>
      </c>
    </row>
    <row r="331" s="12" customFormat="1" ht="22.8" customHeight="1">
      <c r="A331" s="12"/>
      <c r="B331" s="202"/>
      <c r="C331" s="203"/>
      <c r="D331" s="204" t="s">
        <v>79</v>
      </c>
      <c r="E331" s="216" t="s">
        <v>193</v>
      </c>
      <c r="F331" s="216" t="s">
        <v>517</v>
      </c>
      <c r="G331" s="203"/>
      <c r="H331" s="203"/>
      <c r="I331" s="206"/>
      <c r="J331" s="217">
        <f>BK331</f>
        <v>0</v>
      </c>
      <c r="K331" s="203"/>
      <c r="L331" s="208"/>
      <c r="M331" s="209"/>
      <c r="N331" s="210"/>
      <c r="O331" s="210"/>
      <c r="P331" s="211">
        <f>SUM(P332:P350)</f>
        <v>0</v>
      </c>
      <c r="Q331" s="210"/>
      <c r="R331" s="211">
        <f>SUM(R332:R350)</f>
        <v>8.2967622800000012</v>
      </c>
      <c r="S331" s="210"/>
      <c r="T331" s="212">
        <f>SUM(T332:T350)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13" t="s">
        <v>88</v>
      </c>
      <c r="AT331" s="214" t="s">
        <v>79</v>
      </c>
      <c r="AU331" s="214" t="s">
        <v>88</v>
      </c>
      <c r="AY331" s="213" t="s">
        <v>148</v>
      </c>
      <c r="BK331" s="215">
        <f>SUM(BK332:BK350)</f>
        <v>0</v>
      </c>
    </row>
    <row r="332" s="2" customFormat="1" ht="49.05" customHeight="1">
      <c r="A332" s="37"/>
      <c r="B332" s="38"/>
      <c r="C332" s="218" t="s">
        <v>518</v>
      </c>
      <c r="D332" s="218" t="s">
        <v>150</v>
      </c>
      <c r="E332" s="219" t="s">
        <v>519</v>
      </c>
      <c r="F332" s="220" t="s">
        <v>520</v>
      </c>
      <c r="G332" s="221" t="s">
        <v>276</v>
      </c>
      <c r="H332" s="222">
        <v>44.189999999999998</v>
      </c>
      <c r="I332" s="223"/>
      <c r="J332" s="224">
        <f>ROUND(I332*H332,2)</f>
        <v>0</v>
      </c>
      <c r="K332" s="225"/>
      <c r="L332" s="43"/>
      <c r="M332" s="226" t="s">
        <v>1</v>
      </c>
      <c r="N332" s="227" t="s">
        <v>45</v>
      </c>
      <c r="O332" s="90"/>
      <c r="P332" s="228">
        <f>O332*H332</f>
        <v>0</v>
      </c>
      <c r="Q332" s="228">
        <v>0.1295</v>
      </c>
      <c r="R332" s="228">
        <f>Q332*H332</f>
        <v>5.7226049999999997</v>
      </c>
      <c r="S332" s="228">
        <v>0</v>
      </c>
      <c r="T332" s="229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30" t="s">
        <v>154</v>
      </c>
      <c r="AT332" s="230" t="s">
        <v>150</v>
      </c>
      <c r="AU332" s="230" t="s">
        <v>90</v>
      </c>
      <c r="AY332" s="16" t="s">
        <v>148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6" t="s">
        <v>88</v>
      </c>
      <c r="BK332" s="231">
        <f>ROUND(I332*H332,2)</f>
        <v>0</v>
      </c>
      <c r="BL332" s="16" t="s">
        <v>154</v>
      </c>
      <c r="BM332" s="230" t="s">
        <v>521</v>
      </c>
    </row>
    <row r="333" s="13" customFormat="1">
      <c r="A333" s="13"/>
      <c r="B333" s="232"/>
      <c r="C333" s="233"/>
      <c r="D333" s="234" t="s">
        <v>156</v>
      </c>
      <c r="E333" s="235" t="s">
        <v>1</v>
      </c>
      <c r="F333" s="236" t="s">
        <v>522</v>
      </c>
      <c r="G333" s="233"/>
      <c r="H333" s="237">
        <v>44.189999999999998</v>
      </c>
      <c r="I333" s="238"/>
      <c r="J333" s="233"/>
      <c r="K333" s="233"/>
      <c r="L333" s="239"/>
      <c r="M333" s="240"/>
      <c r="N333" s="241"/>
      <c r="O333" s="241"/>
      <c r="P333" s="241"/>
      <c r="Q333" s="241"/>
      <c r="R333" s="241"/>
      <c r="S333" s="241"/>
      <c r="T333" s="24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3" t="s">
        <v>156</v>
      </c>
      <c r="AU333" s="243" t="s">
        <v>90</v>
      </c>
      <c r="AV333" s="13" t="s">
        <v>90</v>
      </c>
      <c r="AW333" s="13" t="s">
        <v>34</v>
      </c>
      <c r="AX333" s="13" t="s">
        <v>80</v>
      </c>
      <c r="AY333" s="243" t="s">
        <v>148</v>
      </c>
    </row>
    <row r="334" s="14" customFormat="1">
      <c r="A334" s="14"/>
      <c r="B334" s="244"/>
      <c r="C334" s="245"/>
      <c r="D334" s="234" t="s">
        <v>156</v>
      </c>
      <c r="E334" s="246" t="s">
        <v>1</v>
      </c>
      <c r="F334" s="247" t="s">
        <v>158</v>
      </c>
      <c r="G334" s="245"/>
      <c r="H334" s="248">
        <v>44.189999999999998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4" t="s">
        <v>156</v>
      </c>
      <c r="AU334" s="254" t="s">
        <v>90</v>
      </c>
      <c r="AV334" s="14" t="s">
        <v>154</v>
      </c>
      <c r="AW334" s="14" t="s">
        <v>34</v>
      </c>
      <c r="AX334" s="14" t="s">
        <v>88</v>
      </c>
      <c r="AY334" s="254" t="s">
        <v>148</v>
      </c>
    </row>
    <row r="335" s="2" customFormat="1" ht="16.5" customHeight="1">
      <c r="A335" s="37"/>
      <c r="B335" s="38"/>
      <c r="C335" s="259" t="s">
        <v>523</v>
      </c>
      <c r="D335" s="259" t="s">
        <v>392</v>
      </c>
      <c r="E335" s="260" t="s">
        <v>524</v>
      </c>
      <c r="F335" s="261" t="s">
        <v>525</v>
      </c>
      <c r="G335" s="262" t="s">
        <v>276</v>
      </c>
      <c r="H335" s="263">
        <v>45.073999999999998</v>
      </c>
      <c r="I335" s="264"/>
      <c r="J335" s="265">
        <f>ROUND(I335*H335,2)</f>
        <v>0</v>
      </c>
      <c r="K335" s="266"/>
      <c r="L335" s="267"/>
      <c r="M335" s="268" t="s">
        <v>1</v>
      </c>
      <c r="N335" s="269" t="s">
        <v>45</v>
      </c>
      <c r="O335" s="90"/>
      <c r="P335" s="228">
        <f>O335*H335</f>
        <v>0</v>
      </c>
      <c r="Q335" s="228">
        <v>0.056120000000000003</v>
      </c>
      <c r="R335" s="228">
        <f>Q335*H335</f>
        <v>2.5295528800000002</v>
      </c>
      <c r="S335" s="228">
        <v>0</v>
      </c>
      <c r="T335" s="229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30" t="s">
        <v>187</v>
      </c>
      <c r="AT335" s="230" t="s">
        <v>392</v>
      </c>
      <c r="AU335" s="230" t="s">
        <v>90</v>
      </c>
      <c r="AY335" s="16" t="s">
        <v>148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6" t="s">
        <v>88</v>
      </c>
      <c r="BK335" s="231">
        <f>ROUND(I335*H335,2)</f>
        <v>0</v>
      </c>
      <c r="BL335" s="16" t="s">
        <v>154</v>
      </c>
      <c r="BM335" s="230" t="s">
        <v>526</v>
      </c>
    </row>
    <row r="336" s="13" customFormat="1">
      <c r="A336" s="13"/>
      <c r="B336" s="232"/>
      <c r="C336" s="233"/>
      <c r="D336" s="234" t="s">
        <v>156</v>
      </c>
      <c r="E336" s="233"/>
      <c r="F336" s="236" t="s">
        <v>527</v>
      </c>
      <c r="G336" s="233"/>
      <c r="H336" s="237">
        <v>45.073999999999998</v>
      </c>
      <c r="I336" s="238"/>
      <c r="J336" s="233"/>
      <c r="K336" s="233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156</v>
      </c>
      <c r="AU336" s="243" t="s">
        <v>90</v>
      </c>
      <c r="AV336" s="13" t="s">
        <v>90</v>
      </c>
      <c r="AW336" s="13" t="s">
        <v>4</v>
      </c>
      <c r="AX336" s="13" t="s">
        <v>88</v>
      </c>
      <c r="AY336" s="243" t="s">
        <v>148</v>
      </c>
    </row>
    <row r="337" s="2" customFormat="1" ht="44.25" customHeight="1">
      <c r="A337" s="37"/>
      <c r="B337" s="38"/>
      <c r="C337" s="218" t="s">
        <v>528</v>
      </c>
      <c r="D337" s="218" t="s">
        <v>150</v>
      </c>
      <c r="E337" s="219" t="s">
        <v>529</v>
      </c>
      <c r="F337" s="220" t="s">
        <v>530</v>
      </c>
      <c r="G337" s="221" t="s">
        <v>153</v>
      </c>
      <c r="H337" s="222">
        <v>200.875</v>
      </c>
      <c r="I337" s="223"/>
      <c r="J337" s="224">
        <f>ROUND(I337*H337,2)</f>
        <v>0</v>
      </c>
      <c r="K337" s="225"/>
      <c r="L337" s="43"/>
      <c r="M337" s="226" t="s">
        <v>1</v>
      </c>
      <c r="N337" s="227" t="s">
        <v>45</v>
      </c>
      <c r="O337" s="90"/>
      <c r="P337" s="228">
        <f>O337*H337</f>
        <v>0</v>
      </c>
      <c r="Q337" s="228">
        <v>0</v>
      </c>
      <c r="R337" s="228">
        <f>Q337*H337</f>
        <v>0</v>
      </c>
      <c r="S337" s="228">
        <v>0</v>
      </c>
      <c r="T337" s="229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30" t="s">
        <v>154</v>
      </c>
      <c r="AT337" s="230" t="s">
        <v>150</v>
      </c>
      <c r="AU337" s="230" t="s">
        <v>90</v>
      </c>
      <c r="AY337" s="16" t="s">
        <v>148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6" t="s">
        <v>88</v>
      </c>
      <c r="BK337" s="231">
        <f>ROUND(I337*H337,2)</f>
        <v>0</v>
      </c>
      <c r="BL337" s="16" t="s">
        <v>154</v>
      </c>
      <c r="BM337" s="230" t="s">
        <v>531</v>
      </c>
    </row>
    <row r="338" s="13" customFormat="1">
      <c r="A338" s="13"/>
      <c r="B338" s="232"/>
      <c r="C338" s="233"/>
      <c r="D338" s="234" t="s">
        <v>156</v>
      </c>
      <c r="E338" s="235" t="s">
        <v>1</v>
      </c>
      <c r="F338" s="236" t="s">
        <v>532</v>
      </c>
      <c r="G338" s="233"/>
      <c r="H338" s="237">
        <v>200.875</v>
      </c>
      <c r="I338" s="238"/>
      <c r="J338" s="233"/>
      <c r="K338" s="233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156</v>
      </c>
      <c r="AU338" s="243" t="s">
        <v>90</v>
      </c>
      <c r="AV338" s="13" t="s">
        <v>90</v>
      </c>
      <c r="AW338" s="13" t="s">
        <v>34</v>
      </c>
      <c r="AX338" s="13" t="s">
        <v>80</v>
      </c>
      <c r="AY338" s="243" t="s">
        <v>148</v>
      </c>
    </row>
    <row r="339" s="14" customFormat="1">
      <c r="A339" s="14"/>
      <c r="B339" s="244"/>
      <c r="C339" s="245"/>
      <c r="D339" s="234" t="s">
        <v>156</v>
      </c>
      <c r="E339" s="246" t="s">
        <v>1</v>
      </c>
      <c r="F339" s="247" t="s">
        <v>158</v>
      </c>
      <c r="G339" s="245"/>
      <c r="H339" s="248">
        <v>200.875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4" t="s">
        <v>156</v>
      </c>
      <c r="AU339" s="254" t="s">
        <v>90</v>
      </c>
      <c r="AV339" s="14" t="s">
        <v>154</v>
      </c>
      <c r="AW339" s="14" t="s">
        <v>34</v>
      </c>
      <c r="AX339" s="14" t="s">
        <v>88</v>
      </c>
      <c r="AY339" s="254" t="s">
        <v>148</v>
      </c>
    </row>
    <row r="340" s="2" customFormat="1" ht="49.05" customHeight="1">
      <c r="A340" s="37"/>
      <c r="B340" s="38"/>
      <c r="C340" s="218" t="s">
        <v>533</v>
      </c>
      <c r="D340" s="218" t="s">
        <v>150</v>
      </c>
      <c r="E340" s="219" t="s">
        <v>534</v>
      </c>
      <c r="F340" s="220" t="s">
        <v>535</v>
      </c>
      <c r="G340" s="221" t="s">
        <v>153</v>
      </c>
      <c r="H340" s="222">
        <v>6026.25</v>
      </c>
      <c r="I340" s="223"/>
      <c r="J340" s="224">
        <f>ROUND(I340*H340,2)</f>
        <v>0</v>
      </c>
      <c r="K340" s="225"/>
      <c r="L340" s="43"/>
      <c r="M340" s="226" t="s">
        <v>1</v>
      </c>
      <c r="N340" s="227" t="s">
        <v>45</v>
      </c>
      <c r="O340" s="90"/>
      <c r="P340" s="228">
        <f>O340*H340</f>
        <v>0</v>
      </c>
      <c r="Q340" s="228">
        <v>0</v>
      </c>
      <c r="R340" s="228">
        <f>Q340*H340</f>
        <v>0</v>
      </c>
      <c r="S340" s="228">
        <v>0</v>
      </c>
      <c r="T340" s="229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30" t="s">
        <v>154</v>
      </c>
      <c r="AT340" s="230" t="s">
        <v>150</v>
      </c>
      <c r="AU340" s="230" t="s">
        <v>90</v>
      </c>
      <c r="AY340" s="16" t="s">
        <v>148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6" t="s">
        <v>88</v>
      </c>
      <c r="BK340" s="231">
        <f>ROUND(I340*H340,2)</f>
        <v>0</v>
      </c>
      <c r="BL340" s="16" t="s">
        <v>154</v>
      </c>
      <c r="BM340" s="230" t="s">
        <v>536</v>
      </c>
    </row>
    <row r="341" s="13" customFormat="1">
      <c r="A341" s="13"/>
      <c r="B341" s="232"/>
      <c r="C341" s="233"/>
      <c r="D341" s="234" t="s">
        <v>156</v>
      </c>
      <c r="E341" s="233"/>
      <c r="F341" s="236" t="s">
        <v>537</v>
      </c>
      <c r="G341" s="233"/>
      <c r="H341" s="237">
        <v>6026.25</v>
      </c>
      <c r="I341" s="238"/>
      <c r="J341" s="233"/>
      <c r="K341" s="233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156</v>
      </c>
      <c r="AU341" s="243" t="s">
        <v>90</v>
      </c>
      <c r="AV341" s="13" t="s">
        <v>90</v>
      </c>
      <c r="AW341" s="13" t="s">
        <v>4</v>
      </c>
      <c r="AX341" s="13" t="s">
        <v>88</v>
      </c>
      <c r="AY341" s="243" t="s">
        <v>148</v>
      </c>
    </row>
    <row r="342" s="2" customFormat="1" ht="44.25" customHeight="1">
      <c r="A342" s="37"/>
      <c r="B342" s="38"/>
      <c r="C342" s="218" t="s">
        <v>538</v>
      </c>
      <c r="D342" s="218" t="s">
        <v>150</v>
      </c>
      <c r="E342" s="219" t="s">
        <v>539</v>
      </c>
      <c r="F342" s="220" t="s">
        <v>540</v>
      </c>
      <c r="G342" s="221" t="s">
        <v>153</v>
      </c>
      <c r="H342" s="222">
        <v>200.875</v>
      </c>
      <c r="I342" s="223"/>
      <c r="J342" s="224">
        <f>ROUND(I342*H342,2)</f>
        <v>0</v>
      </c>
      <c r="K342" s="225"/>
      <c r="L342" s="43"/>
      <c r="M342" s="226" t="s">
        <v>1</v>
      </c>
      <c r="N342" s="227" t="s">
        <v>45</v>
      </c>
      <c r="O342" s="90"/>
      <c r="P342" s="228">
        <f>O342*H342</f>
        <v>0</v>
      </c>
      <c r="Q342" s="228">
        <v>0</v>
      </c>
      <c r="R342" s="228">
        <f>Q342*H342</f>
        <v>0</v>
      </c>
      <c r="S342" s="228">
        <v>0</v>
      </c>
      <c r="T342" s="229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30" t="s">
        <v>154</v>
      </c>
      <c r="AT342" s="230" t="s">
        <v>150</v>
      </c>
      <c r="AU342" s="230" t="s">
        <v>90</v>
      </c>
      <c r="AY342" s="16" t="s">
        <v>148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6" t="s">
        <v>88</v>
      </c>
      <c r="BK342" s="231">
        <f>ROUND(I342*H342,2)</f>
        <v>0</v>
      </c>
      <c r="BL342" s="16" t="s">
        <v>154</v>
      </c>
      <c r="BM342" s="230" t="s">
        <v>541</v>
      </c>
    </row>
    <row r="343" s="2" customFormat="1" ht="24.15" customHeight="1">
      <c r="A343" s="37"/>
      <c r="B343" s="38"/>
      <c r="C343" s="218" t="s">
        <v>542</v>
      </c>
      <c r="D343" s="218" t="s">
        <v>150</v>
      </c>
      <c r="E343" s="219" t="s">
        <v>543</v>
      </c>
      <c r="F343" s="220" t="s">
        <v>544</v>
      </c>
      <c r="G343" s="221" t="s">
        <v>153</v>
      </c>
      <c r="H343" s="222">
        <v>200.875</v>
      </c>
      <c r="I343" s="223"/>
      <c r="J343" s="224">
        <f>ROUND(I343*H343,2)</f>
        <v>0</v>
      </c>
      <c r="K343" s="225"/>
      <c r="L343" s="43"/>
      <c r="M343" s="226" t="s">
        <v>1</v>
      </c>
      <c r="N343" s="227" t="s">
        <v>45</v>
      </c>
      <c r="O343" s="90"/>
      <c r="P343" s="228">
        <f>O343*H343</f>
        <v>0</v>
      </c>
      <c r="Q343" s="228">
        <v>0</v>
      </c>
      <c r="R343" s="228">
        <f>Q343*H343</f>
        <v>0</v>
      </c>
      <c r="S343" s="228">
        <v>0</v>
      </c>
      <c r="T343" s="229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30" t="s">
        <v>154</v>
      </c>
      <c r="AT343" s="230" t="s">
        <v>150</v>
      </c>
      <c r="AU343" s="230" t="s">
        <v>90</v>
      </c>
      <c r="AY343" s="16" t="s">
        <v>148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6" t="s">
        <v>88</v>
      </c>
      <c r="BK343" s="231">
        <f>ROUND(I343*H343,2)</f>
        <v>0</v>
      </c>
      <c r="BL343" s="16" t="s">
        <v>154</v>
      </c>
      <c r="BM343" s="230" t="s">
        <v>545</v>
      </c>
    </row>
    <row r="344" s="2" customFormat="1" ht="33" customHeight="1">
      <c r="A344" s="37"/>
      <c r="B344" s="38"/>
      <c r="C344" s="218" t="s">
        <v>546</v>
      </c>
      <c r="D344" s="218" t="s">
        <v>150</v>
      </c>
      <c r="E344" s="219" t="s">
        <v>547</v>
      </c>
      <c r="F344" s="220" t="s">
        <v>548</v>
      </c>
      <c r="G344" s="221" t="s">
        <v>153</v>
      </c>
      <c r="H344" s="222">
        <v>6026.25</v>
      </c>
      <c r="I344" s="223"/>
      <c r="J344" s="224">
        <f>ROUND(I344*H344,2)</f>
        <v>0</v>
      </c>
      <c r="K344" s="225"/>
      <c r="L344" s="43"/>
      <c r="M344" s="226" t="s">
        <v>1</v>
      </c>
      <c r="N344" s="227" t="s">
        <v>45</v>
      </c>
      <c r="O344" s="90"/>
      <c r="P344" s="228">
        <f>O344*H344</f>
        <v>0</v>
      </c>
      <c r="Q344" s="228">
        <v>0</v>
      </c>
      <c r="R344" s="228">
        <f>Q344*H344</f>
        <v>0</v>
      </c>
      <c r="S344" s="228">
        <v>0</v>
      </c>
      <c r="T344" s="229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30" t="s">
        <v>154</v>
      </c>
      <c r="AT344" s="230" t="s">
        <v>150</v>
      </c>
      <c r="AU344" s="230" t="s">
        <v>90</v>
      </c>
      <c r="AY344" s="16" t="s">
        <v>148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6" t="s">
        <v>88</v>
      </c>
      <c r="BK344" s="231">
        <f>ROUND(I344*H344,2)</f>
        <v>0</v>
      </c>
      <c r="BL344" s="16" t="s">
        <v>154</v>
      </c>
      <c r="BM344" s="230" t="s">
        <v>549</v>
      </c>
    </row>
    <row r="345" s="2" customFormat="1" ht="24.15" customHeight="1">
      <c r="A345" s="37"/>
      <c r="B345" s="38"/>
      <c r="C345" s="218" t="s">
        <v>550</v>
      </c>
      <c r="D345" s="218" t="s">
        <v>150</v>
      </c>
      <c r="E345" s="219" t="s">
        <v>551</v>
      </c>
      <c r="F345" s="220" t="s">
        <v>552</v>
      </c>
      <c r="G345" s="221" t="s">
        <v>153</v>
      </c>
      <c r="H345" s="222">
        <v>200.875</v>
      </c>
      <c r="I345" s="223"/>
      <c r="J345" s="224">
        <f>ROUND(I345*H345,2)</f>
        <v>0</v>
      </c>
      <c r="K345" s="225"/>
      <c r="L345" s="43"/>
      <c r="M345" s="226" t="s">
        <v>1</v>
      </c>
      <c r="N345" s="227" t="s">
        <v>45</v>
      </c>
      <c r="O345" s="90"/>
      <c r="P345" s="228">
        <f>O345*H345</f>
        <v>0</v>
      </c>
      <c r="Q345" s="228">
        <v>0</v>
      </c>
      <c r="R345" s="228">
        <f>Q345*H345</f>
        <v>0</v>
      </c>
      <c r="S345" s="228">
        <v>0</v>
      </c>
      <c r="T345" s="229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30" t="s">
        <v>154</v>
      </c>
      <c r="AT345" s="230" t="s">
        <v>150</v>
      </c>
      <c r="AU345" s="230" t="s">
        <v>90</v>
      </c>
      <c r="AY345" s="16" t="s">
        <v>148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6" t="s">
        <v>88</v>
      </c>
      <c r="BK345" s="231">
        <f>ROUND(I345*H345,2)</f>
        <v>0</v>
      </c>
      <c r="BL345" s="16" t="s">
        <v>154</v>
      </c>
      <c r="BM345" s="230" t="s">
        <v>553</v>
      </c>
    </row>
    <row r="346" s="2" customFormat="1" ht="37.8" customHeight="1">
      <c r="A346" s="37"/>
      <c r="B346" s="38"/>
      <c r="C346" s="218" t="s">
        <v>554</v>
      </c>
      <c r="D346" s="218" t="s">
        <v>150</v>
      </c>
      <c r="E346" s="219" t="s">
        <v>555</v>
      </c>
      <c r="F346" s="220" t="s">
        <v>556</v>
      </c>
      <c r="G346" s="221" t="s">
        <v>153</v>
      </c>
      <c r="H346" s="222">
        <v>201.61000000000001</v>
      </c>
      <c r="I346" s="223"/>
      <c r="J346" s="224">
        <f>ROUND(I346*H346,2)</f>
        <v>0</v>
      </c>
      <c r="K346" s="225"/>
      <c r="L346" s="43"/>
      <c r="M346" s="226" t="s">
        <v>1</v>
      </c>
      <c r="N346" s="227" t="s">
        <v>45</v>
      </c>
      <c r="O346" s="90"/>
      <c r="P346" s="228">
        <f>O346*H346</f>
        <v>0</v>
      </c>
      <c r="Q346" s="228">
        <v>4.0000000000000003E-05</v>
      </c>
      <c r="R346" s="228">
        <f>Q346*H346</f>
        <v>0.0080644000000000011</v>
      </c>
      <c r="S346" s="228">
        <v>0</v>
      </c>
      <c r="T346" s="229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30" t="s">
        <v>154</v>
      </c>
      <c r="AT346" s="230" t="s">
        <v>150</v>
      </c>
      <c r="AU346" s="230" t="s">
        <v>90</v>
      </c>
      <c r="AY346" s="16" t="s">
        <v>148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6" t="s">
        <v>88</v>
      </c>
      <c r="BK346" s="231">
        <f>ROUND(I346*H346,2)</f>
        <v>0</v>
      </c>
      <c r="BL346" s="16" t="s">
        <v>154</v>
      </c>
      <c r="BM346" s="230" t="s">
        <v>557</v>
      </c>
    </row>
    <row r="347" s="13" customFormat="1">
      <c r="A347" s="13"/>
      <c r="B347" s="232"/>
      <c r="C347" s="233"/>
      <c r="D347" s="234" t="s">
        <v>156</v>
      </c>
      <c r="E347" s="235" t="s">
        <v>1</v>
      </c>
      <c r="F347" s="236" t="s">
        <v>558</v>
      </c>
      <c r="G347" s="233"/>
      <c r="H347" s="237">
        <v>201.61000000000001</v>
      </c>
      <c r="I347" s="238"/>
      <c r="J347" s="233"/>
      <c r="K347" s="233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156</v>
      </c>
      <c r="AU347" s="243" t="s">
        <v>90</v>
      </c>
      <c r="AV347" s="13" t="s">
        <v>90</v>
      </c>
      <c r="AW347" s="13" t="s">
        <v>34</v>
      </c>
      <c r="AX347" s="13" t="s">
        <v>80</v>
      </c>
      <c r="AY347" s="243" t="s">
        <v>148</v>
      </c>
    </row>
    <row r="348" s="14" customFormat="1">
      <c r="A348" s="14"/>
      <c r="B348" s="244"/>
      <c r="C348" s="245"/>
      <c r="D348" s="234" t="s">
        <v>156</v>
      </c>
      <c r="E348" s="246" t="s">
        <v>1</v>
      </c>
      <c r="F348" s="247" t="s">
        <v>158</v>
      </c>
      <c r="G348" s="245"/>
      <c r="H348" s="248">
        <v>201.61000000000001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4" t="s">
        <v>156</v>
      </c>
      <c r="AU348" s="254" t="s">
        <v>90</v>
      </c>
      <c r="AV348" s="14" t="s">
        <v>154</v>
      </c>
      <c r="AW348" s="14" t="s">
        <v>34</v>
      </c>
      <c r="AX348" s="14" t="s">
        <v>88</v>
      </c>
      <c r="AY348" s="254" t="s">
        <v>148</v>
      </c>
    </row>
    <row r="349" s="2" customFormat="1" ht="24.15" customHeight="1">
      <c r="A349" s="37"/>
      <c r="B349" s="38"/>
      <c r="C349" s="218" t="s">
        <v>559</v>
      </c>
      <c r="D349" s="218" t="s">
        <v>150</v>
      </c>
      <c r="E349" s="219" t="s">
        <v>560</v>
      </c>
      <c r="F349" s="220" t="s">
        <v>561</v>
      </c>
      <c r="G349" s="221" t="s">
        <v>281</v>
      </c>
      <c r="H349" s="222">
        <v>3</v>
      </c>
      <c r="I349" s="223"/>
      <c r="J349" s="224">
        <f>ROUND(I349*H349,2)</f>
        <v>0</v>
      </c>
      <c r="K349" s="225"/>
      <c r="L349" s="43"/>
      <c r="M349" s="226" t="s">
        <v>1</v>
      </c>
      <c r="N349" s="227" t="s">
        <v>45</v>
      </c>
      <c r="O349" s="90"/>
      <c r="P349" s="228">
        <f>O349*H349</f>
        <v>0</v>
      </c>
      <c r="Q349" s="228">
        <v>0.00018000000000000001</v>
      </c>
      <c r="R349" s="228">
        <f>Q349*H349</f>
        <v>0.00054000000000000001</v>
      </c>
      <c r="S349" s="228">
        <v>0</v>
      </c>
      <c r="T349" s="229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30" t="s">
        <v>154</v>
      </c>
      <c r="AT349" s="230" t="s">
        <v>150</v>
      </c>
      <c r="AU349" s="230" t="s">
        <v>90</v>
      </c>
      <c r="AY349" s="16" t="s">
        <v>148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6" t="s">
        <v>88</v>
      </c>
      <c r="BK349" s="231">
        <f>ROUND(I349*H349,2)</f>
        <v>0</v>
      </c>
      <c r="BL349" s="16" t="s">
        <v>154</v>
      </c>
      <c r="BM349" s="230" t="s">
        <v>562</v>
      </c>
    </row>
    <row r="350" s="2" customFormat="1" ht="16.5" customHeight="1">
      <c r="A350" s="37"/>
      <c r="B350" s="38"/>
      <c r="C350" s="259" t="s">
        <v>563</v>
      </c>
      <c r="D350" s="259" t="s">
        <v>392</v>
      </c>
      <c r="E350" s="260" t="s">
        <v>564</v>
      </c>
      <c r="F350" s="261" t="s">
        <v>565</v>
      </c>
      <c r="G350" s="262" t="s">
        <v>281</v>
      </c>
      <c r="H350" s="263">
        <v>3</v>
      </c>
      <c r="I350" s="264"/>
      <c r="J350" s="265">
        <f>ROUND(I350*H350,2)</f>
        <v>0</v>
      </c>
      <c r="K350" s="266"/>
      <c r="L350" s="267"/>
      <c r="M350" s="268" t="s">
        <v>1</v>
      </c>
      <c r="N350" s="269" t="s">
        <v>45</v>
      </c>
      <c r="O350" s="90"/>
      <c r="P350" s="228">
        <f>O350*H350</f>
        <v>0</v>
      </c>
      <c r="Q350" s="228">
        <v>0.012</v>
      </c>
      <c r="R350" s="228">
        <f>Q350*H350</f>
        <v>0.036000000000000004</v>
      </c>
      <c r="S350" s="228">
        <v>0</v>
      </c>
      <c r="T350" s="229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30" t="s">
        <v>187</v>
      </c>
      <c r="AT350" s="230" t="s">
        <v>392</v>
      </c>
      <c r="AU350" s="230" t="s">
        <v>90</v>
      </c>
      <c r="AY350" s="16" t="s">
        <v>148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6" t="s">
        <v>88</v>
      </c>
      <c r="BK350" s="231">
        <f>ROUND(I350*H350,2)</f>
        <v>0</v>
      </c>
      <c r="BL350" s="16" t="s">
        <v>154</v>
      </c>
      <c r="BM350" s="230" t="s">
        <v>566</v>
      </c>
    </row>
    <row r="351" s="12" customFormat="1" ht="22.8" customHeight="1">
      <c r="A351" s="12"/>
      <c r="B351" s="202"/>
      <c r="C351" s="203"/>
      <c r="D351" s="204" t="s">
        <v>79</v>
      </c>
      <c r="E351" s="216" t="s">
        <v>567</v>
      </c>
      <c r="F351" s="216" t="s">
        <v>568</v>
      </c>
      <c r="G351" s="203"/>
      <c r="H351" s="203"/>
      <c r="I351" s="206"/>
      <c r="J351" s="217">
        <f>BK351</f>
        <v>0</v>
      </c>
      <c r="K351" s="203"/>
      <c r="L351" s="208"/>
      <c r="M351" s="209"/>
      <c r="N351" s="210"/>
      <c r="O351" s="210"/>
      <c r="P351" s="211">
        <f>P352</f>
        <v>0</v>
      </c>
      <c r="Q351" s="210"/>
      <c r="R351" s="211">
        <f>R352</f>
        <v>0</v>
      </c>
      <c r="S351" s="210"/>
      <c r="T351" s="212">
        <f>T352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13" t="s">
        <v>88</v>
      </c>
      <c r="AT351" s="214" t="s">
        <v>79</v>
      </c>
      <c r="AU351" s="214" t="s">
        <v>88</v>
      </c>
      <c r="AY351" s="213" t="s">
        <v>148</v>
      </c>
      <c r="BK351" s="215">
        <f>BK352</f>
        <v>0</v>
      </c>
    </row>
    <row r="352" s="2" customFormat="1" ht="55.5" customHeight="1">
      <c r="A352" s="37"/>
      <c r="B352" s="38"/>
      <c r="C352" s="218" t="s">
        <v>569</v>
      </c>
      <c r="D352" s="218" t="s">
        <v>150</v>
      </c>
      <c r="E352" s="219" t="s">
        <v>570</v>
      </c>
      <c r="F352" s="220" t="s">
        <v>571</v>
      </c>
      <c r="G352" s="221" t="s">
        <v>190</v>
      </c>
      <c r="H352" s="222">
        <v>569.721</v>
      </c>
      <c r="I352" s="223"/>
      <c r="J352" s="224">
        <f>ROUND(I352*H352,2)</f>
        <v>0</v>
      </c>
      <c r="K352" s="225"/>
      <c r="L352" s="43"/>
      <c r="M352" s="226" t="s">
        <v>1</v>
      </c>
      <c r="N352" s="227" t="s">
        <v>45</v>
      </c>
      <c r="O352" s="90"/>
      <c r="P352" s="228">
        <f>O352*H352</f>
        <v>0</v>
      </c>
      <c r="Q352" s="228">
        <v>0</v>
      </c>
      <c r="R352" s="228">
        <f>Q352*H352</f>
        <v>0</v>
      </c>
      <c r="S352" s="228">
        <v>0</v>
      </c>
      <c r="T352" s="229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30" t="s">
        <v>154</v>
      </c>
      <c r="AT352" s="230" t="s">
        <v>150</v>
      </c>
      <c r="AU352" s="230" t="s">
        <v>90</v>
      </c>
      <c r="AY352" s="16" t="s">
        <v>148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6" t="s">
        <v>88</v>
      </c>
      <c r="BK352" s="231">
        <f>ROUND(I352*H352,2)</f>
        <v>0</v>
      </c>
      <c r="BL352" s="16" t="s">
        <v>154</v>
      </c>
      <c r="BM352" s="230" t="s">
        <v>572</v>
      </c>
    </row>
    <row r="353" s="12" customFormat="1" ht="25.92" customHeight="1">
      <c r="A353" s="12"/>
      <c r="B353" s="202"/>
      <c r="C353" s="203"/>
      <c r="D353" s="204" t="s">
        <v>79</v>
      </c>
      <c r="E353" s="205" t="s">
        <v>573</v>
      </c>
      <c r="F353" s="205" t="s">
        <v>574</v>
      </c>
      <c r="G353" s="203"/>
      <c r="H353" s="203"/>
      <c r="I353" s="206"/>
      <c r="J353" s="207">
        <f>BK353</f>
        <v>0</v>
      </c>
      <c r="K353" s="203"/>
      <c r="L353" s="208"/>
      <c r="M353" s="209"/>
      <c r="N353" s="210"/>
      <c r="O353" s="210"/>
      <c r="P353" s="211">
        <f>P354+P384+P388+P412+P426+P437+P446+P455+P459+P470+P475+P485</f>
        <v>0</v>
      </c>
      <c r="Q353" s="210"/>
      <c r="R353" s="211">
        <f>R354+R384+R388+R412+R426+R437+R446+R455+R459+R470+R475+R485</f>
        <v>25.974739700000001</v>
      </c>
      <c r="S353" s="210"/>
      <c r="T353" s="212">
        <f>T354+T384+T388+T412+T426+T437+T446+T455+T459+T470+T475+T485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13" t="s">
        <v>90</v>
      </c>
      <c r="AT353" s="214" t="s">
        <v>79</v>
      </c>
      <c r="AU353" s="214" t="s">
        <v>80</v>
      </c>
      <c r="AY353" s="213" t="s">
        <v>148</v>
      </c>
      <c r="BK353" s="215">
        <f>BK354+BK384+BK388+BK412+BK426+BK437+BK446+BK455+BK459+BK470+BK475+BK485</f>
        <v>0</v>
      </c>
    </row>
    <row r="354" s="12" customFormat="1" ht="22.8" customHeight="1">
      <c r="A354" s="12"/>
      <c r="B354" s="202"/>
      <c r="C354" s="203"/>
      <c r="D354" s="204" t="s">
        <v>79</v>
      </c>
      <c r="E354" s="216" t="s">
        <v>575</v>
      </c>
      <c r="F354" s="216" t="s">
        <v>576</v>
      </c>
      <c r="G354" s="203"/>
      <c r="H354" s="203"/>
      <c r="I354" s="206"/>
      <c r="J354" s="217">
        <f>BK354</f>
        <v>0</v>
      </c>
      <c r="K354" s="203"/>
      <c r="L354" s="208"/>
      <c r="M354" s="209"/>
      <c r="N354" s="210"/>
      <c r="O354" s="210"/>
      <c r="P354" s="211">
        <f>SUM(P355:P383)</f>
        <v>0</v>
      </c>
      <c r="Q354" s="210"/>
      <c r="R354" s="211">
        <f>SUM(R355:R383)</f>
        <v>4.9153853999999999</v>
      </c>
      <c r="S354" s="210"/>
      <c r="T354" s="212">
        <f>SUM(T355:T383)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13" t="s">
        <v>90</v>
      </c>
      <c r="AT354" s="214" t="s">
        <v>79</v>
      </c>
      <c r="AU354" s="214" t="s">
        <v>88</v>
      </c>
      <c r="AY354" s="213" t="s">
        <v>148</v>
      </c>
      <c r="BK354" s="215">
        <f>SUM(BK355:BK383)</f>
        <v>0</v>
      </c>
    </row>
    <row r="355" s="2" customFormat="1" ht="33" customHeight="1">
      <c r="A355" s="37"/>
      <c r="B355" s="38"/>
      <c r="C355" s="218" t="s">
        <v>577</v>
      </c>
      <c r="D355" s="218" t="s">
        <v>150</v>
      </c>
      <c r="E355" s="219" t="s">
        <v>578</v>
      </c>
      <c r="F355" s="220" t="s">
        <v>579</v>
      </c>
      <c r="G355" s="221" t="s">
        <v>153</v>
      </c>
      <c r="H355" s="222">
        <v>488.43000000000001</v>
      </c>
      <c r="I355" s="223"/>
      <c r="J355" s="224">
        <f>ROUND(I355*H355,2)</f>
        <v>0</v>
      </c>
      <c r="K355" s="225"/>
      <c r="L355" s="43"/>
      <c r="M355" s="226" t="s">
        <v>1</v>
      </c>
      <c r="N355" s="227" t="s">
        <v>45</v>
      </c>
      <c r="O355" s="90"/>
      <c r="P355" s="228">
        <f>O355*H355</f>
        <v>0</v>
      </c>
      <c r="Q355" s="228">
        <v>0</v>
      </c>
      <c r="R355" s="228">
        <f>Q355*H355</f>
        <v>0</v>
      </c>
      <c r="S355" s="228">
        <v>0</v>
      </c>
      <c r="T355" s="229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30" t="s">
        <v>227</v>
      </c>
      <c r="AT355" s="230" t="s">
        <v>150</v>
      </c>
      <c r="AU355" s="230" t="s">
        <v>90</v>
      </c>
      <c r="AY355" s="16" t="s">
        <v>148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6" t="s">
        <v>88</v>
      </c>
      <c r="BK355" s="231">
        <f>ROUND(I355*H355,2)</f>
        <v>0</v>
      </c>
      <c r="BL355" s="16" t="s">
        <v>227</v>
      </c>
      <c r="BM355" s="230" t="s">
        <v>580</v>
      </c>
    </row>
    <row r="356" s="2" customFormat="1">
      <c r="A356" s="37"/>
      <c r="B356" s="38"/>
      <c r="C356" s="39"/>
      <c r="D356" s="234" t="s">
        <v>260</v>
      </c>
      <c r="E356" s="39"/>
      <c r="F356" s="255" t="s">
        <v>581</v>
      </c>
      <c r="G356" s="39"/>
      <c r="H356" s="39"/>
      <c r="I356" s="256"/>
      <c r="J356" s="39"/>
      <c r="K356" s="39"/>
      <c r="L356" s="43"/>
      <c r="M356" s="257"/>
      <c r="N356" s="258"/>
      <c r="O356" s="90"/>
      <c r="P356" s="90"/>
      <c r="Q356" s="90"/>
      <c r="R356" s="90"/>
      <c r="S356" s="90"/>
      <c r="T356" s="91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6" t="s">
        <v>260</v>
      </c>
      <c r="AU356" s="16" t="s">
        <v>90</v>
      </c>
    </row>
    <row r="357" s="13" customFormat="1">
      <c r="A357" s="13"/>
      <c r="B357" s="232"/>
      <c r="C357" s="233"/>
      <c r="D357" s="234" t="s">
        <v>156</v>
      </c>
      <c r="E357" s="235" t="s">
        <v>1</v>
      </c>
      <c r="F357" s="236" t="s">
        <v>582</v>
      </c>
      <c r="G357" s="233"/>
      <c r="H357" s="237">
        <v>488.43000000000001</v>
      </c>
      <c r="I357" s="238"/>
      <c r="J357" s="233"/>
      <c r="K357" s="233"/>
      <c r="L357" s="239"/>
      <c r="M357" s="240"/>
      <c r="N357" s="241"/>
      <c r="O357" s="241"/>
      <c r="P357" s="241"/>
      <c r="Q357" s="241"/>
      <c r="R357" s="241"/>
      <c r="S357" s="241"/>
      <c r="T357" s="2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156</v>
      </c>
      <c r="AU357" s="243" t="s">
        <v>90</v>
      </c>
      <c r="AV357" s="13" t="s">
        <v>90</v>
      </c>
      <c r="AW357" s="13" t="s">
        <v>34</v>
      </c>
      <c r="AX357" s="13" t="s">
        <v>80</v>
      </c>
      <c r="AY357" s="243" t="s">
        <v>148</v>
      </c>
    </row>
    <row r="358" s="14" customFormat="1">
      <c r="A358" s="14"/>
      <c r="B358" s="244"/>
      <c r="C358" s="245"/>
      <c r="D358" s="234" t="s">
        <v>156</v>
      </c>
      <c r="E358" s="246" t="s">
        <v>1</v>
      </c>
      <c r="F358" s="247" t="s">
        <v>158</v>
      </c>
      <c r="G358" s="245"/>
      <c r="H358" s="248">
        <v>488.43000000000001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4" t="s">
        <v>156</v>
      </c>
      <c r="AU358" s="254" t="s">
        <v>90</v>
      </c>
      <c r="AV358" s="14" t="s">
        <v>154</v>
      </c>
      <c r="AW358" s="14" t="s">
        <v>34</v>
      </c>
      <c r="AX358" s="14" t="s">
        <v>88</v>
      </c>
      <c r="AY358" s="254" t="s">
        <v>148</v>
      </c>
    </row>
    <row r="359" s="2" customFormat="1" ht="16.5" customHeight="1">
      <c r="A359" s="37"/>
      <c r="B359" s="38"/>
      <c r="C359" s="259" t="s">
        <v>583</v>
      </c>
      <c r="D359" s="259" t="s">
        <v>392</v>
      </c>
      <c r="E359" s="260" t="s">
        <v>584</v>
      </c>
      <c r="F359" s="261" t="s">
        <v>585</v>
      </c>
      <c r="G359" s="262" t="s">
        <v>190</v>
      </c>
      <c r="H359" s="263">
        <v>0.14699999999999999</v>
      </c>
      <c r="I359" s="264"/>
      <c r="J359" s="265">
        <f>ROUND(I359*H359,2)</f>
        <v>0</v>
      </c>
      <c r="K359" s="266"/>
      <c r="L359" s="267"/>
      <c r="M359" s="268" t="s">
        <v>1</v>
      </c>
      <c r="N359" s="269" t="s">
        <v>45</v>
      </c>
      <c r="O359" s="90"/>
      <c r="P359" s="228">
        <f>O359*H359</f>
        <v>0</v>
      </c>
      <c r="Q359" s="228">
        <v>1</v>
      </c>
      <c r="R359" s="228">
        <f>Q359*H359</f>
        <v>0.14699999999999999</v>
      </c>
      <c r="S359" s="228">
        <v>0</v>
      </c>
      <c r="T359" s="229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30" t="s">
        <v>303</v>
      </c>
      <c r="AT359" s="230" t="s">
        <v>392</v>
      </c>
      <c r="AU359" s="230" t="s">
        <v>90</v>
      </c>
      <c r="AY359" s="16" t="s">
        <v>148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6" t="s">
        <v>88</v>
      </c>
      <c r="BK359" s="231">
        <f>ROUND(I359*H359,2)</f>
        <v>0</v>
      </c>
      <c r="BL359" s="16" t="s">
        <v>227</v>
      </c>
      <c r="BM359" s="230" t="s">
        <v>586</v>
      </c>
    </row>
    <row r="360" s="13" customFormat="1">
      <c r="A360" s="13"/>
      <c r="B360" s="232"/>
      <c r="C360" s="233"/>
      <c r="D360" s="234" t="s">
        <v>156</v>
      </c>
      <c r="E360" s="233"/>
      <c r="F360" s="236" t="s">
        <v>587</v>
      </c>
      <c r="G360" s="233"/>
      <c r="H360" s="237">
        <v>0.14699999999999999</v>
      </c>
      <c r="I360" s="238"/>
      <c r="J360" s="233"/>
      <c r="K360" s="233"/>
      <c r="L360" s="239"/>
      <c r="M360" s="240"/>
      <c r="N360" s="241"/>
      <c r="O360" s="241"/>
      <c r="P360" s="241"/>
      <c r="Q360" s="241"/>
      <c r="R360" s="241"/>
      <c r="S360" s="241"/>
      <c r="T360" s="24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3" t="s">
        <v>156</v>
      </c>
      <c r="AU360" s="243" t="s">
        <v>90</v>
      </c>
      <c r="AV360" s="13" t="s">
        <v>90</v>
      </c>
      <c r="AW360" s="13" t="s">
        <v>4</v>
      </c>
      <c r="AX360" s="13" t="s">
        <v>88</v>
      </c>
      <c r="AY360" s="243" t="s">
        <v>148</v>
      </c>
    </row>
    <row r="361" s="2" customFormat="1" ht="24.15" customHeight="1">
      <c r="A361" s="37"/>
      <c r="B361" s="38"/>
      <c r="C361" s="218" t="s">
        <v>588</v>
      </c>
      <c r="D361" s="218" t="s">
        <v>150</v>
      </c>
      <c r="E361" s="219" t="s">
        <v>589</v>
      </c>
      <c r="F361" s="220" t="s">
        <v>590</v>
      </c>
      <c r="G361" s="221" t="s">
        <v>153</v>
      </c>
      <c r="H361" s="222">
        <v>488.43000000000001</v>
      </c>
      <c r="I361" s="223"/>
      <c r="J361" s="224">
        <f>ROUND(I361*H361,2)</f>
        <v>0</v>
      </c>
      <c r="K361" s="225"/>
      <c r="L361" s="43"/>
      <c r="M361" s="226" t="s">
        <v>1</v>
      </c>
      <c r="N361" s="227" t="s">
        <v>45</v>
      </c>
      <c r="O361" s="90"/>
      <c r="P361" s="228">
        <f>O361*H361</f>
        <v>0</v>
      </c>
      <c r="Q361" s="228">
        <v>0.00040000000000000002</v>
      </c>
      <c r="R361" s="228">
        <f>Q361*H361</f>
        <v>0.19537200000000002</v>
      </c>
      <c r="S361" s="228">
        <v>0</v>
      </c>
      <c r="T361" s="229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30" t="s">
        <v>227</v>
      </c>
      <c r="AT361" s="230" t="s">
        <v>150</v>
      </c>
      <c r="AU361" s="230" t="s">
        <v>90</v>
      </c>
      <c r="AY361" s="16" t="s">
        <v>148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6" t="s">
        <v>88</v>
      </c>
      <c r="BK361" s="231">
        <f>ROUND(I361*H361,2)</f>
        <v>0</v>
      </c>
      <c r="BL361" s="16" t="s">
        <v>227</v>
      </c>
      <c r="BM361" s="230" t="s">
        <v>591</v>
      </c>
    </row>
    <row r="362" s="13" customFormat="1">
      <c r="A362" s="13"/>
      <c r="B362" s="232"/>
      <c r="C362" s="233"/>
      <c r="D362" s="234" t="s">
        <v>156</v>
      </c>
      <c r="E362" s="235" t="s">
        <v>1</v>
      </c>
      <c r="F362" s="236" t="s">
        <v>592</v>
      </c>
      <c r="G362" s="233"/>
      <c r="H362" s="237">
        <v>488.43000000000001</v>
      </c>
      <c r="I362" s="238"/>
      <c r="J362" s="233"/>
      <c r="K362" s="233"/>
      <c r="L362" s="239"/>
      <c r="M362" s="240"/>
      <c r="N362" s="241"/>
      <c r="O362" s="241"/>
      <c r="P362" s="241"/>
      <c r="Q362" s="241"/>
      <c r="R362" s="241"/>
      <c r="S362" s="241"/>
      <c r="T362" s="24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3" t="s">
        <v>156</v>
      </c>
      <c r="AU362" s="243" t="s">
        <v>90</v>
      </c>
      <c r="AV362" s="13" t="s">
        <v>90</v>
      </c>
      <c r="AW362" s="13" t="s">
        <v>34</v>
      </c>
      <c r="AX362" s="13" t="s">
        <v>80</v>
      </c>
      <c r="AY362" s="243" t="s">
        <v>148</v>
      </c>
    </row>
    <row r="363" s="14" customFormat="1">
      <c r="A363" s="14"/>
      <c r="B363" s="244"/>
      <c r="C363" s="245"/>
      <c r="D363" s="234" t="s">
        <v>156</v>
      </c>
      <c r="E363" s="246" t="s">
        <v>1</v>
      </c>
      <c r="F363" s="247" t="s">
        <v>158</v>
      </c>
      <c r="G363" s="245"/>
      <c r="H363" s="248">
        <v>488.43000000000001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4" t="s">
        <v>156</v>
      </c>
      <c r="AU363" s="254" t="s">
        <v>90</v>
      </c>
      <c r="AV363" s="14" t="s">
        <v>154</v>
      </c>
      <c r="AW363" s="14" t="s">
        <v>34</v>
      </c>
      <c r="AX363" s="14" t="s">
        <v>88</v>
      </c>
      <c r="AY363" s="254" t="s">
        <v>148</v>
      </c>
    </row>
    <row r="364" s="2" customFormat="1" ht="33" customHeight="1">
      <c r="A364" s="37"/>
      <c r="B364" s="38"/>
      <c r="C364" s="259" t="s">
        <v>593</v>
      </c>
      <c r="D364" s="259" t="s">
        <v>392</v>
      </c>
      <c r="E364" s="260" t="s">
        <v>594</v>
      </c>
      <c r="F364" s="261" t="s">
        <v>595</v>
      </c>
      <c r="G364" s="262" t="s">
        <v>153</v>
      </c>
      <c r="H364" s="263">
        <v>569.26499999999999</v>
      </c>
      <c r="I364" s="264"/>
      <c r="J364" s="265">
        <f>ROUND(I364*H364,2)</f>
        <v>0</v>
      </c>
      <c r="K364" s="266"/>
      <c r="L364" s="267"/>
      <c r="M364" s="268" t="s">
        <v>1</v>
      </c>
      <c r="N364" s="269" t="s">
        <v>45</v>
      </c>
      <c r="O364" s="90"/>
      <c r="P364" s="228">
        <f>O364*H364</f>
        <v>0</v>
      </c>
      <c r="Q364" s="228">
        <v>0.0041999999999999997</v>
      </c>
      <c r="R364" s="228">
        <f>Q364*H364</f>
        <v>2.3909129999999998</v>
      </c>
      <c r="S364" s="228">
        <v>0</v>
      </c>
      <c r="T364" s="229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30" t="s">
        <v>303</v>
      </c>
      <c r="AT364" s="230" t="s">
        <v>392</v>
      </c>
      <c r="AU364" s="230" t="s">
        <v>90</v>
      </c>
      <c r="AY364" s="16" t="s">
        <v>148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6" t="s">
        <v>88</v>
      </c>
      <c r="BK364" s="231">
        <f>ROUND(I364*H364,2)</f>
        <v>0</v>
      </c>
      <c r="BL364" s="16" t="s">
        <v>227</v>
      </c>
      <c r="BM364" s="230" t="s">
        <v>596</v>
      </c>
    </row>
    <row r="365" s="13" customFormat="1">
      <c r="A365" s="13"/>
      <c r="B365" s="232"/>
      <c r="C365" s="233"/>
      <c r="D365" s="234" t="s">
        <v>156</v>
      </c>
      <c r="E365" s="233"/>
      <c r="F365" s="236" t="s">
        <v>597</v>
      </c>
      <c r="G365" s="233"/>
      <c r="H365" s="237">
        <v>569.26499999999999</v>
      </c>
      <c r="I365" s="238"/>
      <c r="J365" s="233"/>
      <c r="K365" s="233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156</v>
      </c>
      <c r="AU365" s="243" t="s">
        <v>90</v>
      </c>
      <c r="AV365" s="13" t="s">
        <v>90</v>
      </c>
      <c r="AW365" s="13" t="s">
        <v>4</v>
      </c>
      <c r="AX365" s="13" t="s">
        <v>88</v>
      </c>
      <c r="AY365" s="243" t="s">
        <v>148</v>
      </c>
    </row>
    <row r="366" s="2" customFormat="1" ht="24.15" customHeight="1">
      <c r="A366" s="37"/>
      <c r="B366" s="38"/>
      <c r="C366" s="218" t="s">
        <v>598</v>
      </c>
      <c r="D366" s="218" t="s">
        <v>150</v>
      </c>
      <c r="E366" s="219" t="s">
        <v>589</v>
      </c>
      <c r="F366" s="220" t="s">
        <v>590</v>
      </c>
      <c r="G366" s="221" t="s">
        <v>153</v>
      </c>
      <c r="H366" s="222">
        <v>244.215</v>
      </c>
      <c r="I366" s="223"/>
      <c r="J366" s="224">
        <f>ROUND(I366*H366,2)</f>
        <v>0</v>
      </c>
      <c r="K366" s="225"/>
      <c r="L366" s="43"/>
      <c r="M366" s="226" t="s">
        <v>1</v>
      </c>
      <c r="N366" s="227" t="s">
        <v>45</v>
      </c>
      <c r="O366" s="90"/>
      <c r="P366" s="228">
        <f>O366*H366</f>
        <v>0</v>
      </c>
      <c r="Q366" s="228">
        <v>0.00040000000000000002</v>
      </c>
      <c r="R366" s="228">
        <f>Q366*H366</f>
        <v>0.097686000000000009</v>
      </c>
      <c r="S366" s="228">
        <v>0</v>
      </c>
      <c r="T366" s="229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30" t="s">
        <v>227</v>
      </c>
      <c r="AT366" s="230" t="s">
        <v>150</v>
      </c>
      <c r="AU366" s="230" t="s">
        <v>90</v>
      </c>
      <c r="AY366" s="16" t="s">
        <v>148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6" t="s">
        <v>88</v>
      </c>
      <c r="BK366" s="231">
        <f>ROUND(I366*H366,2)</f>
        <v>0</v>
      </c>
      <c r="BL366" s="16" t="s">
        <v>227</v>
      </c>
      <c r="BM366" s="230" t="s">
        <v>599</v>
      </c>
    </row>
    <row r="367" s="13" customFormat="1">
      <c r="A367" s="13"/>
      <c r="B367" s="232"/>
      <c r="C367" s="233"/>
      <c r="D367" s="234" t="s">
        <v>156</v>
      </c>
      <c r="E367" s="235" t="s">
        <v>1</v>
      </c>
      <c r="F367" s="236" t="s">
        <v>600</v>
      </c>
      <c r="G367" s="233"/>
      <c r="H367" s="237">
        <v>244.215</v>
      </c>
      <c r="I367" s="238"/>
      <c r="J367" s="233"/>
      <c r="K367" s="233"/>
      <c r="L367" s="239"/>
      <c r="M367" s="240"/>
      <c r="N367" s="241"/>
      <c r="O367" s="241"/>
      <c r="P367" s="241"/>
      <c r="Q367" s="241"/>
      <c r="R367" s="241"/>
      <c r="S367" s="241"/>
      <c r="T367" s="24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3" t="s">
        <v>156</v>
      </c>
      <c r="AU367" s="243" t="s">
        <v>90</v>
      </c>
      <c r="AV367" s="13" t="s">
        <v>90</v>
      </c>
      <c r="AW367" s="13" t="s">
        <v>34</v>
      </c>
      <c r="AX367" s="13" t="s">
        <v>80</v>
      </c>
      <c r="AY367" s="243" t="s">
        <v>148</v>
      </c>
    </row>
    <row r="368" s="14" customFormat="1">
      <c r="A368" s="14"/>
      <c r="B368" s="244"/>
      <c r="C368" s="245"/>
      <c r="D368" s="234" t="s">
        <v>156</v>
      </c>
      <c r="E368" s="246" t="s">
        <v>1</v>
      </c>
      <c r="F368" s="247" t="s">
        <v>158</v>
      </c>
      <c r="G368" s="245"/>
      <c r="H368" s="248">
        <v>244.215</v>
      </c>
      <c r="I368" s="249"/>
      <c r="J368" s="245"/>
      <c r="K368" s="245"/>
      <c r="L368" s="250"/>
      <c r="M368" s="251"/>
      <c r="N368" s="252"/>
      <c r="O368" s="252"/>
      <c r="P368" s="252"/>
      <c r="Q368" s="252"/>
      <c r="R368" s="252"/>
      <c r="S368" s="252"/>
      <c r="T368" s="253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4" t="s">
        <v>156</v>
      </c>
      <c r="AU368" s="254" t="s">
        <v>90</v>
      </c>
      <c r="AV368" s="14" t="s">
        <v>154</v>
      </c>
      <c r="AW368" s="14" t="s">
        <v>34</v>
      </c>
      <c r="AX368" s="14" t="s">
        <v>88</v>
      </c>
      <c r="AY368" s="254" t="s">
        <v>148</v>
      </c>
    </row>
    <row r="369" s="2" customFormat="1" ht="16.5" customHeight="1">
      <c r="A369" s="37"/>
      <c r="B369" s="38"/>
      <c r="C369" s="259" t="s">
        <v>601</v>
      </c>
      <c r="D369" s="259" t="s">
        <v>392</v>
      </c>
      <c r="E369" s="260" t="s">
        <v>602</v>
      </c>
      <c r="F369" s="261" t="s">
        <v>603</v>
      </c>
      <c r="G369" s="262" t="s">
        <v>153</v>
      </c>
      <c r="H369" s="263">
        <v>284.63299999999998</v>
      </c>
      <c r="I369" s="264"/>
      <c r="J369" s="265">
        <f>ROUND(I369*H369,2)</f>
        <v>0</v>
      </c>
      <c r="K369" s="266"/>
      <c r="L369" s="267"/>
      <c r="M369" s="268" t="s">
        <v>1</v>
      </c>
      <c r="N369" s="269" t="s">
        <v>45</v>
      </c>
      <c r="O369" s="90"/>
      <c r="P369" s="228">
        <f>O369*H369</f>
        <v>0</v>
      </c>
      <c r="Q369" s="228">
        <v>0.0043</v>
      </c>
      <c r="R369" s="228">
        <f>Q369*H369</f>
        <v>1.2239218999999999</v>
      </c>
      <c r="S369" s="228">
        <v>0</v>
      </c>
      <c r="T369" s="229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30" t="s">
        <v>303</v>
      </c>
      <c r="AT369" s="230" t="s">
        <v>392</v>
      </c>
      <c r="AU369" s="230" t="s">
        <v>90</v>
      </c>
      <c r="AY369" s="16" t="s">
        <v>148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6" t="s">
        <v>88</v>
      </c>
      <c r="BK369" s="231">
        <f>ROUND(I369*H369,2)</f>
        <v>0</v>
      </c>
      <c r="BL369" s="16" t="s">
        <v>227</v>
      </c>
      <c r="BM369" s="230" t="s">
        <v>604</v>
      </c>
    </row>
    <row r="370" s="13" customFormat="1">
      <c r="A370" s="13"/>
      <c r="B370" s="232"/>
      <c r="C370" s="233"/>
      <c r="D370" s="234" t="s">
        <v>156</v>
      </c>
      <c r="E370" s="233"/>
      <c r="F370" s="236" t="s">
        <v>605</v>
      </c>
      <c r="G370" s="233"/>
      <c r="H370" s="237">
        <v>284.63299999999998</v>
      </c>
      <c r="I370" s="238"/>
      <c r="J370" s="233"/>
      <c r="K370" s="233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156</v>
      </c>
      <c r="AU370" s="243" t="s">
        <v>90</v>
      </c>
      <c r="AV370" s="13" t="s">
        <v>90</v>
      </c>
      <c r="AW370" s="13" t="s">
        <v>4</v>
      </c>
      <c r="AX370" s="13" t="s">
        <v>88</v>
      </c>
      <c r="AY370" s="243" t="s">
        <v>148</v>
      </c>
    </row>
    <row r="371" s="2" customFormat="1" ht="24.15" customHeight="1">
      <c r="A371" s="37"/>
      <c r="B371" s="38"/>
      <c r="C371" s="218" t="s">
        <v>606</v>
      </c>
      <c r="D371" s="218" t="s">
        <v>150</v>
      </c>
      <c r="E371" s="219" t="s">
        <v>607</v>
      </c>
      <c r="F371" s="220" t="s">
        <v>608</v>
      </c>
      <c r="G371" s="221" t="s">
        <v>153</v>
      </c>
      <c r="H371" s="222">
        <v>128.75</v>
      </c>
      <c r="I371" s="223"/>
      <c r="J371" s="224">
        <f>ROUND(I371*H371,2)</f>
        <v>0</v>
      </c>
      <c r="K371" s="225"/>
      <c r="L371" s="43"/>
      <c r="M371" s="226" t="s">
        <v>1</v>
      </c>
      <c r="N371" s="227" t="s">
        <v>45</v>
      </c>
      <c r="O371" s="90"/>
      <c r="P371" s="228">
        <f>O371*H371</f>
        <v>0</v>
      </c>
      <c r="Q371" s="228">
        <v>0.0035000000000000001</v>
      </c>
      <c r="R371" s="228">
        <f>Q371*H371</f>
        <v>0.450625</v>
      </c>
      <c r="S371" s="228">
        <v>0</v>
      </c>
      <c r="T371" s="229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30" t="s">
        <v>227</v>
      </c>
      <c r="AT371" s="230" t="s">
        <v>150</v>
      </c>
      <c r="AU371" s="230" t="s">
        <v>90</v>
      </c>
      <c r="AY371" s="16" t="s">
        <v>148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6" t="s">
        <v>88</v>
      </c>
      <c r="BK371" s="231">
        <f>ROUND(I371*H371,2)</f>
        <v>0</v>
      </c>
      <c r="BL371" s="16" t="s">
        <v>227</v>
      </c>
      <c r="BM371" s="230" t="s">
        <v>609</v>
      </c>
    </row>
    <row r="372" s="2" customFormat="1">
      <c r="A372" s="37"/>
      <c r="B372" s="38"/>
      <c r="C372" s="39"/>
      <c r="D372" s="234" t="s">
        <v>260</v>
      </c>
      <c r="E372" s="39"/>
      <c r="F372" s="255" t="s">
        <v>610</v>
      </c>
      <c r="G372" s="39"/>
      <c r="H372" s="39"/>
      <c r="I372" s="256"/>
      <c r="J372" s="39"/>
      <c r="K372" s="39"/>
      <c r="L372" s="43"/>
      <c r="M372" s="257"/>
      <c r="N372" s="258"/>
      <c r="O372" s="90"/>
      <c r="P372" s="90"/>
      <c r="Q372" s="90"/>
      <c r="R372" s="90"/>
      <c r="S372" s="90"/>
      <c r="T372" s="91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T372" s="16" t="s">
        <v>260</v>
      </c>
      <c r="AU372" s="16" t="s">
        <v>90</v>
      </c>
    </row>
    <row r="373" s="13" customFormat="1">
      <c r="A373" s="13"/>
      <c r="B373" s="232"/>
      <c r="C373" s="233"/>
      <c r="D373" s="234" t="s">
        <v>156</v>
      </c>
      <c r="E373" s="235" t="s">
        <v>1</v>
      </c>
      <c r="F373" s="236" t="s">
        <v>611</v>
      </c>
      <c r="G373" s="233"/>
      <c r="H373" s="237">
        <v>128.75</v>
      </c>
      <c r="I373" s="238"/>
      <c r="J373" s="233"/>
      <c r="K373" s="233"/>
      <c r="L373" s="239"/>
      <c r="M373" s="240"/>
      <c r="N373" s="241"/>
      <c r="O373" s="241"/>
      <c r="P373" s="241"/>
      <c r="Q373" s="241"/>
      <c r="R373" s="241"/>
      <c r="S373" s="241"/>
      <c r="T373" s="24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3" t="s">
        <v>156</v>
      </c>
      <c r="AU373" s="243" t="s">
        <v>90</v>
      </c>
      <c r="AV373" s="13" t="s">
        <v>90</v>
      </c>
      <c r="AW373" s="13" t="s">
        <v>34</v>
      </c>
      <c r="AX373" s="13" t="s">
        <v>80</v>
      </c>
      <c r="AY373" s="243" t="s">
        <v>148</v>
      </c>
    </row>
    <row r="374" s="14" customFormat="1">
      <c r="A374" s="14"/>
      <c r="B374" s="244"/>
      <c r="C374" s="245"/>
      <c r="D374" s="234" t="s">
        <v>156</v>
      </c>
      <c r="E374" s="246" t="s">
        <v>1</v>
      </c>
      <c r="F374" s="247" t="s">
        <v>158</v>
      </c>
      <c r="G374" s="245"/>
      <c r="H374" s="248">
        <v>128.75</v>
      </c>
      <c r="I374" s="249"/>
      <c r="J374" s="245"/>
      <c r="K374" s="245"/>
      <c r="L374" s="250"/>
      <c r="M374" s="251"/>
      <c r="N374" s="252"/>
      <c r="O374" s="252"/>
      <c r="P374" s="252"/>
      <c r="Q374" s="252"/>
      <c r="R374" s="252"/>
      <c r="S374" s="252"/>
      <c r="T374" s="253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4" t="s">
        <v>156</v>
      </c>
      <c r="AU374" s="254" t="s">
        <v>90</v>
      </c>
      <c r="AV374" s="14" t="s">
        <v>154</v>
      </c>
      <c r="AW374" s="14" t="s">
        <v>34</v>
      </c>
      <c r="AX374" s="14" t="s">
        <v>88</v>
      </c>
      <c r="AY374" s="254" t="s">
        <v>148</v>
      </c>
    </row>
    <row r="375" s="2" customFormat="1" ht="24.15" customHeight="1">
      <c r="A375" s="37"/>
      <c r="B375" s="38"/>
      <c r="C375" s="218" t="s">
        <v>612</v>
      </c>
      <c r="D375" s="218" t="s">
        <v>150</v>
      </c>
      <c r="E375" s="219" t="s">
        <v>607</v>
      </c>
      <c r="F375" s="220" t="s">
        <v>608</v>
      </c>
      <c r="G375" s="221" t="s">
        <v>153</v>
      </c>
      <c r="H375" s="222">
        <v>56.18</v>
      </c>
      <c r="I375" s="223"/>
      <c r="J375" s="224">
        <f>ROUND(I375*H375,2)</f>
        <v>0</v>
      </c>
      <c r="K375" s="225"/>
      <c r="L375" s="43"/>
      <c r="M375" s="226" t="s">
        <v>1</v>
      </c>
      <c r="N375" s="227" t="s">
        <v>45</v>
      </c>
      <c r="O375" s="90"/>
      <c r="P375" s="228">
        <f>O375*H375</f>
        <v>0</v>
      </c>
      <c r="Q375" s="228">
        <v>0.0035000000000000001</v>
      </c>
      <c r="R375" s="228">
        <f>Q375*H375</f>
        <v>0.19663</v>
      </c>
      <c r="S375" s="228">
        <v>0</v>
      </c>
      <c r="T375" s="229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30" t="s">
        <v>227</v>
      </c>
      <c r="AT375" s="230" t="s">
        <v>150</v>
      </c>
      <c r="AU375" s="230" t="s">
        <v>90</v>
      </c>
      <c r="AY375" s="16" t="s">
        <v>148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6" t="s">
        <v>88</v>
      </c>
      <c r="BK375" s="231">
        <f>ROUND(I375*H375,2)</f>
        <v>0</v>
      </c>
      <c r="BL375" s="16" t="s">
        <v>227</v>
      </c>
      <c r="BM375" s="230" t="s">
        <v>613</v>
      </c>
    </row>
    <row r="376" s="2" customFormat="1">
      <c r="A376" s="37"/>
      <c r="B376" s="38"/>
      <c r="C376" s="39"/>
      <c r="D376" s="234" t="s">
        <v>260</v>
      </c>
      <c r="E376" s="39"/>
      <c r="F376" s="255" t="s">
        <v>610</v>
      </c>
      <c r="G376" s="39"/>
      <c r="H376" s="39"/>
      <c r="I376" s="256"/>
      <c r="J376" s="39"/>
      <c r="K376" s="39"/>
      <c r="L376" s="43"/>
      <c r="M376" s="257"/>
      <c r="N376" s="258"/>
      <c r="O376" s="90"/>
      <c r="P376" s="90"/>
      <c r="Q376" s="90"/>
      <c r="R376" s="90"/>
      <c r="S376" s="90"/>
      <c r="T376" s="91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16" t="s">
        <v>260</v>
      </c>
      <c r="AU376" s="16" t="s">
        <v>90</v>
      </c>
    </row>
    <row r="377" s="13" customFormat="1">
      <c r="A377" s="13"/>
      <c r="B377" s="232"/>
      <c r="C377" s="233"/>
      <c r="D377" s="234" t="s">
        <v>156</v>
      </c>
      <c r="E377" s="235" t="s">
        <v>1</v>
      </c>
      <c r="F377" s="236" t="s">
        <v>614</v>
      </c>
      <c r="G377" s="233"/>
      <c r="H377" s="237">
        <v>56.18</v>
      </c>
      <c r="I377" s="238"/>
      <c r="J377" s="233"/>
      <c r="K377" s="233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156</v>
      </c>
      <c r="AU377" s="243" t="s">
        <v>90</v>
      </c>
      <c r="AV377" s="13" t="s">
        <v>90</v>
      </c>
      <c r="AW377" s="13" t="s">
        <v>34</v>
      </c>
      <c r="AX377" s="13" t="s">
        <v>80</v>
      </c>
      <c r="AY377" s="243" t="s">
        <v>148</v>
      </c>
    </row>
    <row r="378" s="14" customFormat="1">
      <c r="A378" s="14"/>
      <c r="B378" s="244"/>
      <c r="C378" s="245"/>
      <c r="D378" s="234" t="s">
        <v>156</v>
      </c>
      <c r="E378" s="246" t="s">
        <v>1</v>
      </c>
      <c r="F378" s="247" t="s">
        <v>158</v>
      </c>
      <c r="G378" s="245"/>
      <c r="H378" s="248">
        <v>56.18</v>
      </c>
      <c r="I378" s="249"/>
      <c r="J378" s="245"/>
      <c r="K378" s="245"/>
      <c r="L378" s="250"/>
      <c r="M378" s="251"/>
      <c r="N378" s="252"/>
      <c r="O378" s="252"/>
      <c r="P378" s="252"/>
      <c r="Q378" s="252"/>
      <c r="R378" s="252"/>
      <c r="S378" s="252"/>
      <c r="T378" s="25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4" t="s">
        <v>156</v>
      </c>
      <c r="AU378" s="254" t="s">
        <v>90</v>
      </c>
      <c r="AV378" s="14" t="s">
        <v>154</v>
      </c>
      <c r="AW378" s="14" t="s">
        <v>34</v>
      </c>
      <c r="AX378" s="14" t="s">
        <v>88</v>
      </c>
      <c r="AY378" s="254" t="s">
        <v>148</v>
      </c>
    </row>
    <row r="379" s="2" customFormat="1" ht="24.15" customHeight="1">
      <c r="A379" s="37"/>
      <c r="B379" s="38"/>
      <c r="C379" s="218" t="s">
        <v>615</v>
      </c>
      <c r="D379" s="218" t="s">
        <v>150</v>
      </c>
      <c r="E379" s="219" t="s">
        <v>616</v>
      </c>
      <c r="F379" s="220" t="s">
        <v>617</v>
      </c>
      <c r="G379" s="221" t="s">
        <v>153</v>
      </c>
      <c r="H379" s="222">
        <v>60.924999999999997</v>
      </c>
      <c r="I379" s="223"/>
      <c r="J379" s="224">
        <f>ROUND(I379*H379,2)</f>
        <v>0</v>
      </c>
      <c r="K379" s="225"/>
      <c r="L379" s="43"/>
      <c r="M379" s="226" t="s">
        <v>1</v>
      </c>
      <c r="N379" s="227" t="s">
        <v>45</v>
      </c>
      <c r="O379" s="90"/>
      <c r="P379" s="228">
        <f>O379*H379</f>
        <v>0</v>
      </c>
      <c r="Q379" s="228">
        <v>0.0035000000000000001</v>
      </c>
      <c r="R379" s="228">
        <f>Q379*H379</f>
        <v>0.2132375</v>
      </c>
      <c r="S379" s="228">
        <v>0</v>
      </c>
      <c r="T379" s="229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30" t="s">
        <v>227</v>
      </c>
      <c r="AT379" s="230" t="s">
        <v>150</v>
      </c>
      <c r="AU379" s="230" t="s">
        <v>90</v>
      </c>
      <c r="AY379" s="16" t="s">
        <v>148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6" t="s">
        <v>88</v>
      </c>
      <c r="BK379" s="231">
        <f>ROUND(I379*H379,2)</f>
        <v>0</v>
      </c>
      <c r="BL379" s="16" t="s">
        <v>227</v>
      </c>
      <c r="BM379" s="230" t="s">
        <v>618</v>
      </c>
    </row>
    <row r="380" s="2" customFormat="1">
      <c r="A380" s="37"/>
      <c r="B380" s="38"/>
      <c r="C380" s="39"/>
      <c r="D380" s="234" t="s">
        <v>260</v>
      </c>
      <c r="E380" s="39"/>
      <c r="F380" s="255" t="s">
        <v>619</v>
      </c>
      <c r="G380" s="39"/>
      <c r="H380" s="39"/>
      <c r="I380" s="256"/>
      <c r="J380" s="39"/>
      <c r="K380" s="39"/>
      <c r="L380" s="43"/>
      <c r="M380" s="257"/>
      <c r="N380" s="258"/>
      <c r="O380" s="90"/>
      <c r="P380" s="90"/>
      <c r="Q380" s="90"/>
      <c r="R380" s="90"/>
      <c r="S380" s="90"/>
      <c r="T380" s="91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16" t="s">
        <v>260</v>
      </c>
      <c r="AU380" s="16" t="s">
        <v>90</v>
      </c>
    </row>
    <row r="381" s="13" customFormat="1">
      <c r="A381" s="13"/>
      <c r="B381" s="232"/>
      <c r="C381" s="233"/>
      <c r="D381" s="234" t="s">
        <v>156</v>
      </c>
      <c r="E381" s="235" t="s">
        <v>1</v>
      </c>
      <c r="F381" s="236" t="s">
        <v>620</v>
      </c>
      <c r="G381" s="233"/>
      <c r="H381" s="237">
        <v>60.924999999999997</v>
      </c>
      <c r="I381" s="238"/>
      <c r="J381" s="233"/>
      <c r="K381" s="233"/>
      <c r="L381" s="239"/>
      <c r="M381" s="240"/>
      <c r="N381" s="241"/>
      <c r="O381" s="241"/>
      <c r="P381" s="241"/>
      <c r="Q381" s="241"/>
      <c r="R381" s="241"/>
      <c r="S381" s="241"/>
      <c r="T381" s="24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3" t="s">
        <v>156</v>
      </c>
      <c r="AU381" s="243" t="s">
        <v>90</v>
      </c>
      <c r="AV381" s="13" t="s">
        <v>90</v>
      </c>
      <c r="AW381" s="13" t="s">
        <v>34</v>
      </c>
      <c r="AX381" s="13" t="s">
        <v>80</v>
      </c>
      <c r="AY381" s="243" t="s">
        <v>148</v>
      </c>
    </row>
    <row r="382" s="14" customFormat="1">
      <c r="A382" s="14"/>
      <c r="B382" s="244"/>
      <c r="C382" s="245"/>
      <c r="D382" s="234" t="s">
        <v>156</v>
      </c>
      <c r="E382" s="246" t="s">
        <v>1</v>
      </c>
      <c r="F382" s="247" t="s">
        <v>158</v>
      </c>
      <c r="G382" s="245"/>
      <c r="H382" s="248">
        <v>60.924999999999997</v>
      </c>
      <c r="I382" s="249"/>
      <c r="J382" s="245"/>
      <c r="K382" s="245"/>
      <c r="L382" s="250"/>
      <c r="M382" s="251"/>
      <c r="N382" s="252"/>
      <c r="O382" s="252"/>
      <c r="P382" s="252"/>
      <c r="Q382" s="252"/>
      <c r="R382" s="252"/>
      <c r="S382" s="252"/>
      <c r="T382" s="25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4" t="s">
        <v>156</v>
      </c>
      <c r="AU382" s="254" t="s">
        <v>90</v>
      </c>
      <c r="AV382" s="14" t="s">
        <v>154</v>
      </c>
      <c r="AW382" s="14" t="s">
        <v>34</v>
      </c>
      <c r="AX382" s="14" t="s">
        <v>88</v>
      </c>
      <c r="AY382" s="254" t="s">
        <v>148</v>
      </c>
    </row>
    <row r="383" s="2" customFormat="1" ht="44.25" customHeight="1">
      <c r="A383" s="37"/>
      <c r="B383" s="38"/>
      <c r="C383" s="218" t="s">
        <v>621</v>
      </c>
      <c r="D383" s="218" t="s">
        <v>150</v>
      </c>
      <c r="E383" s="219" t="s">
        <v>622</v>
      </c>
      <c r="F383" s="220" t="s">
        <v>623</v>
      </c>
      <c r="G383" s="221" t="s">
        <v>624</v>
      </c>
      <c r="H383" s="270"/>
      <c r="I383" s="223"/>
      <c r="J383" s="224">
        <f>ROUND(I383*H383,2)</f>
        <v>0</v>
      </c>
      <c r="K383" s="225"/>
      <c r="L383" s="43"/>
      <c r="M383" s="226" t="s">
        <v>1</v>
      </c>
      <c r="N383" s="227" t="s">
        <v>45</v>
      </c>
      <c r="O383" s="90"/>
      <c r="P383" s="228">
        <f>O383*H383</f>
        <v>0</v>
      </c>
      <c r="Q383" s="228">
        <v>0</v>
      </c>
      <c r="R383" s="228">
        <f>Q383*H383</f>
        <v>0</v>
      </c>
      <c r="S383" s="228">
        <v>0</v>
      </c>
      <c r="T383" s="229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30" t="s">
        <v>227</v>
      </c>
      <c r="AT383" s="230" t="s">
        <v>150</v>
      </c>
      <c r="AU383" s="230" t="s">
        <v>90</v>
      </c>
      <c r="AY383" s="16" t="s">
        <v>148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6" t="s">
        <v>88</v>
      </c>
      <c r="BK383" s="231">
        <f>ROUND(I383*H383,2)</f>
        <v>0</v>
      </c>
      <c r="BL383" s="16" t="s">
        <v>227</v>
      </c>
      <c r="BM383" s="230" t="s">
        <v>625</v>
      </c>
    </row>
    <row r="384" s="12" customFormat="1" ht="22.8" customHeight="1">
      <c r="A384" s="12"/>
      <c r="B384" s="202"/>
      <c r="C384" s="203"/>
      <c r="D384" s="204" t="s">
        <v>79</v>
      </c>
      <c r="E384" s="216" t="s">
        <v>626</v>
      </c>
      <c r="F384" s="216" t="s">
        <v>627</v>
      </c>
      <c r="G384" s="203"/>
      <c r="H384" s="203"/>
      <c r="I384" s="206"/>
      <c r="J384" s="217">
        <f>BK384</f>
        <v>0</v>
      </c>
      <c r="K384" s="203"/>
      <c r="L384" s="208"/>
      <c r="M384" s="209"/>
      <c r="N384" s="210"/>
      <c r="O384" s="210"/>
      <c r="P384" s="211">
        <f>SUM(P385:P387)</f>
        <v>0</v>
      </c>
      <c r="Q384" s="210"/>
      <c r="R384" s="211">
        <f>SUM(R385:R387)</f>
        <v>0</v>
      </c>
      <c r="S384" s="210"/>
      <c r="T384" s="212">
        <f>SUM(T385:T387)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13" t="s">
        <v>90</v>
      </c>
      <c r="AT384" s="214" t="s">
        <v>79</v>
      </c>
      <c r="AU384" s="214" t="s">
        <v>88</v>
      </c>
      <c r="AY384" s="213" t="s">
        <v>148</v>
      </c>
      <c r="BK384" s="215">
        <f>SUM(BK385:BK387)</f>
        <v>0</v>
      </c>
    </row>
    <row r="385" s="2" customFormat="1" ht="24.15" customHeight="1">
      <c r="A385" s="37"/>
      <c r="B385" s="38"/>
      <c r="C385" s="218" t="s">
        <v>628</v>
      </c>
      <c r="D385" s="218" t="s">
        <v>629</v>
      </c>
      <c r="E385" s="219" t="s">
        <v>630</v>
      </c>
      <c r="F385" s="220" t="s">
        <v>631</v>
      </c>
      <c r="G385" s="221" t="s">
        <v>153</v>
      </c>
      <c r="H385" s="222">
        <v>323.28899999999999</v>
      </c>
      <c r="I385" s="223"/>
      <c r="J385" s="224">
        <f>ROUND(I385*H385,2)</f>
        <v>0</v>
      </c>
      <c r="K385" s="225"/>
      <c r="L385" s="43"/>
      <c r="M385" s="226" t="s">
        <v>1</v>
      </c>
      <c r="N385" s="227" t="s">
        <v>45</v>
      </c>
      <c r="O385" s="90"/>
      <c r="P385" s="228">
        <f>O385*H385</f>
        <v>0</v>
      </c>
      <c r="Q385" s="228">
        <v>0</v>
      </c>
      <c r="R385" s="228">
        <f>Q385*H385</f>
        <v>0</v>
      </c>
      <c r="S385" s="228">
        <v>0</v>
      </c>
      <c r="T385" s="229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30" t="s">
        <v>227</v>
      </c>
      <c r="AT385" s="230" t="s">
        <v>150</v>
      </c>
      <c r="AU385" s="230" t="s">
        <v>90</v>
      </c>
      <c r="AY385" s="16" t="s">
        <v>148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6" t="s">
        <v>88</v>
      </c>
      <c r="BK385" s="231">
        <f>ROUND(I385*H385,2)</f>
        <v>0</v>
      </c>
      <c r="BL385" s="16" t="s">
        <v>227</v>
      </c>
      <c r="BM385" s="230" t="s">
        <v>632</v>
      </c>
    </row>
    <row r="386" s="2" customFormat="1" ht="24.15" customHeight="1">
      <c r="A386" s="37"/>
      <c r="B386" s="38"/>
      <c r="C386" s="218" t="s">
        <v>633</v>
      </c>
      <c r="D386" s="218" t="s">
        <v>629</v>
      </c>
      <c r="E386" s="219" t="s">
        <v>634</v>
      </c>
      <c r="F386" s="220" t="s">
        <v>635</v>
      </c>
      <c r="G386" s="221" t="s">
        <v>153</v>
      </c>
      <c r="H386" s="222">
        <v>323.28899999999999</v>
      </c>
      <c r="I386" s="223"/>
      <c r="J386" s="224">
        <f>ROUND(I386*H386,2)</f>
        <v>0</v>
      </c>
      <c r="K386" s="225"/>
      <c r="L386" s="43"/>
      <c r="M386" s="226" t="s">
        <v>1</v>
      </c>
      <c r="N386" s="227" t="s">
        <v>45</v>
      </c>
      <c r="O386" s="90"/>
      <c r="P386" s="228">
        <f>O386*H386</f>
        <v>0</v>
      </c>
      <c r="Q386" s="228">
        <v>0</v>
      </c>
      <c r="R386" s="228">
        <f>Q386*H386</f>
        <v>0</v>
      </c>
      <c r="S386" s="228">
        <v>0</v>
      </c>
      <c r="T386" s="229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30" t="s">
        <v>227</v>
      </c>
      <c r="AT386" s="230" t="s">
        <v>150</v>
      </c>
      <c r="AU386" s="230" t="s">
        <v>90</v>
      </c>
      <c r="AY386" s="16" t="s">
        <v>148</v>
      </c>
      <c r="BE386" s="231">
        <f>IF(N386="základní",J386,0)</f>
        <v>0</v>
      </c>
      <c r="BF386" s="231">
        <f>IF(N386="snížená",J386,0)</f>
        <v>0</v>
      </c>
      <c r="BG386" s="231">
        <f>IF(N386="zákl. přenesená",J386,0)</f>
        <v>0</v>
      </c>
      <c r="BH386" s="231">
        <f>IF(N386="sníž. přenesená",J386,0)</f>
        <v>0</v>
      </c>
      <c r="BI386" s="231">
        <f>IF(N386="nulová",J386,0)</f>
        <v>0</v>
      </c>
      <c r="BJ386" s="16" t="s">
        <v>88</v>
      </c>
      <c r="BK386" s="231">
        <f>ROUND(I386*H386,2)</f>
        <v>0</v>
      </c>
      <c r="BL386" s="16" t="s">
        <v>227</v>
      </c>
      <c r="BM386" s="230" t="s">
        <v>636</v>
      </c>
    </row>
    <row r="387" s="2" customFormat="1" ht="37.8" customHeight="1">
      <c r="A387" s="37"/>
      <c r="B387" s="38"/>
      <c r="C387" s="218" t="s">
        <v>637</v>
      </c>
      <c r="D387" s="218" t="s">
        <v>150</v>
      </c>
      <c r="E387" s="219" t="s">
        <v>638</v>
      </c>
      <c r="F387" s="220" t="s">
        <v>639</v>
      </c>
      <c r="G387" s="221" t="s">
        <v>624</v>
      </c>
      <c r="H387" s="270"/>
      <c r="I387" s="223"/>
      <c r="J387" s="224">
        <f>ROUND(I387*H387,2)</f>
        <v>0</v>
      </c>
      <c r="K387" s="225"/>
      <c r="L387" s="43"/>
      <c r="M387" s="226" t="s">
        <v>1</v>
      </c>
      <c r="N387" s="227" t="s">
        <v>45</v>
      </c>
      <c r="O387" s="90"/>
      <c r="P387" s="228">
        <f>O387*H387</f>
        <v>0</v>
      </c>
      <c r="Q387" s="228">
        <v>0</v>
      </c>
      <c r="R387" s="228">
        <f>Q387*H387</f>
        <v>0</v>
      </c>
      <c r="S387" s="228">
        <v>0</v>
      </c>
      <c r="T387" s="229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30" t="s">
        <v>227</v>
      </c>
      <c r="AT387" s="230" t="s">
        <v>150</v>
      </c>
      <c r="AU387" s="230" t="s">
        <v>90</v>
      </c>
      <c r="AY387" s="16" t="s">
        <v>148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6" t="s">
        <v>88</v>
      </c>
      <c r="BK387" s="231">
        <f>ROUND(I387*H387,2)</f>
        <v>0</v>
      </c>
      <c r="BL387" s="16" t="s">
        <v>227</v>
      </c>
      <c r="BM387" s="230" t="s">
        <v>640</v>
      </c>
    </row>
    <row r="388" s="12" customFormat="1" ht="22.8" customHeight="1">
      <c r="A388" s="12"/>
      <c r="B388" s="202"/>
      <c r="C388" s="203"/>
      <c r="D388" s="204" t="s">
        <v>79</v>
      </c>
      <c r="E388" s="216" t="s">
        <v>641</v>
      </c>
      <c r="F388" s="216" t="s">
        <v>642</v>
      </c>
      <c r="G388" s="203"/>
      <c r="H388" s="203"/>
      <c r="I388" s="206"/>
      <c r="J388" s="217">
        <f>BK388</f>
        <v>0</v>
      </c>
      <c r="K388" s="203"/>
      <c r="L388" s="208"/>
      <c r="M388" s="209"/>
      <c r="N388" s="210"/>
      <c r="O388" s="210"/>
      <c r="P388" s="211">
        <f>SUM(P389:P411)</f>
        <v>0</v>
      </c>
      <c r="Q388" s="210"/>
      <c r="R388" s="211">
        <f>SUM(R389:R411)</f>
        <v>5.0069504800000004</v>
      </c>
      <c r="S388" s="210"/>
      <c r="T388" s="212">
        <f>SUM(T389:T411)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13" t="s">
        <v>90</v>
      </c>
      <c r="AT388" s="214" t="s">
        <v>79</v>
      </c>
      <c r="AU388" s="214" t="s">
        <v>88</v>
      </c>
      <c r="AY388" s="213" t="s">
        <v>148</v>
      </c>
      <c r="BK388" s="215">
        <f>SUM(BK389:BK411)</f>
        <v>0</v>
      </c>
    </row>
    <row r="389" s="2" customFormat="1" ht="44.25" customHeight="1">
      <c r="A389" s="37"/>
      <c r="B389" s="38"/>
      <c r="C389" s="218" t="s">
        <v>643</v>
      </c>
      <c r="D389" s="218" t="s">
        <v>150</v>
      </c>
      <c r="E389" s="219" t="s">
        <v>644</v>
      </c>
      <c r="F389" s="220" t="s">
        <v>645</v>
      </c>
      <c r="G389" s="221" t="s">
        <v>153</v>
      </c>
      <c r="H389" s="222">
        <v>201.61000000000001</v>
      </c>
      <c r="I389" s="223"/>
      <c r="J389" s="224">
        <f>ROUND(I389*H389,2)</f>
        <v>0</v>
      </c>
      <c r="K389" s="225"/>
      <c r="L389" s="43"/>
      <c r="M389" s="226" t="s">
        <v>1</v>
      </c>
      <c r="N389" s="227" t="s">
        <v>45</v>
      </c>
      <c r="O389" s="90"/>
      <c r="P389" s="228">
        <f>O389*H389</f>
        <v>0</v>
      </c>
      <c r="Q389" s="228">
        <v>0</v>
      </c>
      <c r="R389" s="228">
        <f>Q389*H389</f>
        <v>0</v>
      </c>
      <c r="S389" s="228">
        <v>0</v>
      </c>
      <c r="T389" s="229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30" t="s">
        <v>227</v>
      </c>
      <c r="AT389" s="230" t="s">
        <v>150</v>
      </c>
      <c r="AU389" s="230" t="s">
        <v>90</v>
      </c>
      <c r="AY389" s="16" t="s">
        <v>148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6" t="s">
        <v>88</v>
      </c>
      <c r="BK389" s="231">
        <f>ROUND(I389*H389,2)</f>
        <v>0</v>
      </c>
      <c r="BL389" s="16" t="s">
        <v>227</v>
      </c>
      <c r="BM389" s="230" t="s">
        <v>646</v>
      </c>
    </row>
    <row r="390" s="2" customFormat="1" ht="33" customHeight="1">
      <c r="A390" s="37"/>
      <c r="B390" s="38"/>
      <c r="C390" s="259" t="s">
        <v>647</v>
      </c>
      <c r="D390" s="259" t="s">
        <v>392</v>
      </c>
      <c r="E390" s="260" t="s">
        <v>648</v>
      </c>
      <c r="F390" s="261" t="s">
        <v>649</v>
      </c>
      <c r="G390" s="262" t="s">
        <v>153</v>
      </c>
      <c r="H390" s="263">
        <v>211.691</v>
      </c>
      <c r="I390" s="264"/>
      <c r="J390" s="265">
        <f>ROUND(I390*H390,2)</f>
        <v>0</v>
      </c>
      <c r="K390" s="266"/>
      <c r="L390" s="267"/>
      <c r="M390" s="268" t="s">
        <v>1</v>
      </c>
      <c r="N390" s="269" t="s">
        <v>45</v>
      </c>
      <c r="O390" s="90"/>
      <c r="P390" s="228">
        <f>O390*H390</f>
        <v>0</v>
      </c>
      <c r="Q390" s="228">
        <v>0.0074999999999999997</v>
      </c>
      <c r="R390" s="228">
        <f>Q390*H390</f>
        <v>1.5876824999999999</v>
      </c>
      <c r="S390" s="228">
        <v>0</v>
      </c>
      <c r="T390" s="229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30" t="s">
        <v>303</v>
      </c>
      <c r="AT390" s="230" t="s">
        <v>392</v>
      </c>
      <c r="AU390" s="230" t="s">
        <v>90</v>
      </c>
      <c r="AY390" s="16" t="s">
        <v>148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16" t="s">
        <v>88</v>
      </c>
      <c r="BK390" s="231">
        <f>ROUND(I390*H390,2)</f>
        <v>0</v>
      </c>
      <c r="BL390" s="16" t="s">
        <v>227</v>
      </c>
      <c r="BM390" s="230" t="s">
        <v>650</v>
      </c>
    </row>
    <row r="391" s="13" customFormat="1">
      <c r="A391" s="13"/>
      <c r="B391" s="232"/>
      <c r="C391" s="233"/>
      <c r="D391" s="234" t="s">
        <v>156</v>
      </c>
      <c r="E391" s="233"/>
      <c r="F391" s="236" t="s">
        <v>651</v>
      </c>
      <c r="G391" s="233"/>
      <c r="H391" s="237">
        <v>211.691</v>
      </c>
      <c r="I391" s="238"/>
      <c r="J391" s="233"/>
      <c r="K391" s="233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156</v>
      </c>
      <c r="AU391" s="243" t="s">
        <v>90</v>
      </c>
      <c r="AV391" s="13" t="s">
        <v>90</v>
      </c>
      <c r="AW391" s="13" t="s">
        <v>4</v>
      </c>
      <c r="AX391" s="13" t="s">
        <v>88</v>
      </c>
      <c r="AY391" s="243" t="s">
        <v>148</v>
      </c>
    </row>
    <row r="392" s="2" customFormat="1" ht="44.25" customHeight="1">
      <c r="A392" s="37"/>
      <c r="B392" s="38"/>
      <c r="C392" s="218" t="s">
        <v>652</v>
      </c>
      <c r="D392" s="218" t="s">
        <v>150</v>
      </c>
      <c r="E392" s="219" t="s">
        <v>644</v>
      </c>
      <c r="F392" s="220" t="s">
        <v>645</v>
      </c>
      <c r="G392" s="221" t="s">
        <v>153</v>
      </c>
      <c r="H392" s="222">
        <v>502.25</v>
      </c>
      <c r="I392" s="223"/>
      <c r="J392" s="224">
        <f>ROUND(I392*H392,2)</f>
        <v>0</v>
      </c>
      <c r="K392" s="225"/>
      <c r="L392" s="43"/>
      <c r="M392" s="226" t="s">
        <v>1</v>
      </c>
      <c r="N392" s="227" t="s">
        <v>45</v>
      </c>
      <c r="O392" s="90"/>
      <c r="P392" s="228">
        <f>O392*H392</f>
        <v>0</v>
      </c>
      <c r="Q392" s="228">
        <v>0</v>
      </c>
      <c r="R392" s="228">
        <f>Q392*H392</f>
        <v>0</v>
      </c>
      <c r="S392" s="228">
        <v>0</v>
      </c>
      <c r="T392" s="229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30" t="s">
        <v>227</v>
      </c>
      <c r="AT392" s="230" t="s">
        <v>150</v>
      </c>
      <c r="AU392" s="230" t="s">
        <v>90</v>
      </c>
      <c r="AY392" s="16" t="s">
        <v>148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6" t="s">
        <v>88</v>
      </c>
      <c r="BK392" s="231">
        <f>ROUND(I392*H392,2)</f>
        <v>0</v>
      </c>
      <c r="BL392" s="16" t="s">
        <v>227</v>
      </c>
      <c r="BM392" s="230" t="s">
        <v>653</v>
      </c>
    </row>
    <row r="393" s="13" customFormat="1">
      <c r="A393" s="13"/>
      <c r="B393" s="232"/>
      <c r="C393" s="233"/>
      <c r="D393" s="234" t="s">
        <v>156</v>
      </c>
      <c r="E393" s="235" t="s">
        <v>1</v>
      </c>
      <c r="F393" s="236" t="s">
        <v>654</v>
      </c>
      <c r="G393" s="233"/>
      <c r="H393" s="237">
        <v>502.25</v>
      </c>
      <c r="I393" s="238"/>
      <c r="J393" s="233"/>
      <c r="K393" s="233"/>
      <c r="L393" s="239"/>
      <c r="M393" s="240"/>
      <c r="N393" s="241"/>
      <c r="O393" s="241"/>
      <c r="P393" s="241"/>
      <c r="Q393" s="241"/>
      <c r="R393" s="241"/>
      <c r="S393" s="241"/>
      <c r="T393" s="24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3" t="s">
        <v>156</v>
      </c>
      <c r="AU393" s="243" t="s">
        <v>90</v>
      </c>
      <c r="AV393" s="13" t="s">
        <v>90</v>
      </c>
      <c r="AW393" s="13" t="s">
        <v>34</v>
      </c>
      <c r="AX393" s="13" t="s">
        <v>80</v>
      </c>
      <c r="AY393" s="243" t="s">
        <v>148</v>
      </c>
    </row>
    <row r="394" s="14" customFormat="1">
      <c r="A394" s="14"/>
      <c r="B394" s="244"/>
      <c r="C394" s="245"/>
      <c r="D394" s="234" t="s">
        <v>156</v>
      </c>
      <c r="E394" s="246" t="s">
        <v>1</v>
      </c>
      <c r="F394" s="247" t="s">
        <v>158</v>
      </c>
      <c r="G394" s="245"/>
      <c r="H394" s="248">
        <v>502.25</v>
      </c>
      <c r="I394" s="249"/>
      <c r="J394" s="245"/>
      <c r="K394" s="245"/>
      <c r="L394" s="250"/>
      <c r="M394" s="251"/>
      <c r="N394" s="252"/>
      <c r="O394" s="252"/>
      <c r="P394" s="252"/>
      <c r="Q394" s="252"/>
      <c r="R394" s="252"/>
      <c r="S394" s="252"/>
      <c r="T394" s="253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4" t="s">
        <v>156</v>
      </c>
      <c r="AU394" s="254" t="s">
        <v>90</v>
      </c>
      <c r="AV394" s="14" t="s">
        <v>154</v>
      </c>
      <c r="AW394" s="14" t="s">
        <v>34</v>
      </c>
      <c r="AX394" s="14" t="s">
        <v>88</v>
      </c>
      <c r="AY394" s="254" t="s">
        <v>148</v>
      </c>
    </row>
    <row r="395" s="2" customFormat="1" ht="44.25" customHeight="1">
      <c r="A395" s="37"/>
      <c r="B395" s="38"/>
      <c r="C395" s="259" t="s">
        <v>655</v>
      </c>
      <c r="D395" s="259" t="s">
        <v>392</v>
      </c>
      <c r="E395" s="260" t="s">
        <v>656</v>
      </c>
      <c r="F395" s="261" t="s">
        <v>657</v>
      </c>
      <c r="G395" s="262" t="s">
        <v>153</v>
      </c>
      <c r="H395" s="263">
        <v>527.36300000000006</v>
      </c>
      <c r="I395" s="264"/>
      <c r="J395" s="265">
        <f>ROUND(I395*H395,2)</f>
        <v>0</v>
      </c>
      <c r="K395" s="266"/>
      <c r="L395" s="267"/>
      <c r="M395" s="268" t="s">
        <v>1</v>
      </c>
      <c r="N395" s="269" t="s">
        <v>45</v>
      </c>
      <c r="O395" s="90"/>
      <c r="P395" s="228">
        <f>O395*H395</f>
        <v>0</v>
      </c>
      <c r="Q395" s="228">
        <v>0.0050000000000000001</v>
      </c>
      <c r="R395" s="228">
        <f>Q395*H395</f>
        <v>2.6368150000000004</v>
      </c>
      <c r="S395" s="228">
        <v>0</v>
      </c>
      <c r="T395" s="229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30" t="s">
        <v>303</v>
      </c>
      <c r="AT395" s="230" t="s">
        <v>392</v>
      </c>
      <c r="AU395" s="230" t="s">
        <v>90</v>
      </c>
      <c r="AY395" s="16" t="s">
        <v>148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6" t="s">
        <v>88</v>
      </c>
      <c r="BK395" s="231">
        <f>ROUND(I395*H395,2)</f>
        <v>0</v>
      </c>
      <c r="BL395" s="16" t="s">
        <v>227</v>
      </c>
      <c r="BM395" s="230" t="s">
        <v>658</v>
      </c>
    </row>
    <row r="396" s="13" customFormat="1">
      <c r="A396" s="13"/>
      <c r="B396" s="232"/>
      <c r="C396" s="233"/>
      <c r="D396" s="234" t="s">
        <v>156</v>
      </c>
      <c r="E396" s="233"/>
      <c r="F396" s="236" t="s">
        <v>659</v>
      </c>
      <c r="G396" s="233"/>
      <c r="H396" s="237">
        <v>527.36300000000006</v>
      </c>
      <c r="I396" s="238"/>
      <c r="J396" s="233"/>
      <c r="K396" s="233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156</v>
      </c>
      <c r="AU396" s="243" t="s">
        <v>90</v>
      </c>
      <c r="AV396" s="13" t="s">
        <v>90</v>
      </c>
      <c r="AW396" s="13" t="s">
        <v>4</v>
      </c>
      <c r="AX396" s="13" t="s">
        <v>88</v>
      </c>
      <c r="AY396" s="243" t="s">
        <v>148</v>
      </c>
    </row>
    <row r="397" s="2" customFormat="1" ht="37.8" customHeight="1">
      <c r="A397" s="37"/>
      <c r="B397" s="38"/>
      <c r="C397" s="218" t="s">
        <v>660</v>
      </c>
      <c r="D397" s="218" t="s">
        <v>150</v>
      </c>
      <c r="E397" s="219" t="s">
        <v>661</v>
      </c>
      <c r="F397" s="220" t="s">
        <v>662</v>
      </c>
      <c r="G397" s="221" t="s">
        <v>153</v>
      </c>
      <c r="H397" s="222">
        <v>201.61000000000001</v>
      </c>
      <c r="I397" s="223"/>
      <c r="J397" s="224">
        <f>ROUND(I397*H397,2)</f>
        <v>0</v>
      </c>
      <c r="K397" s="225"/>
      <c r="L397" s="43"/>
      <c r="M397" s="226" t="s">
        <v>1</v>
      </c>
      <c r="N397" s="227" t="s">
        <v>45</v>
      </c>
      <c r="O397" s="90"/>
      <c r="P397" s="228">
        <f>O397*H397</f>
        <v>0</v>
      </c>
      <c r="Q397" s="228">
        <v>0</v>
      </c>
      <c r="R397" s="228">
        <f>Q397*H397</f>
        <v>0</v>
      </c>
      <c r="S397" s="228">
        <v>0</v>
      </c>
      <c r="T397" s="229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30" t="s">
        <v>227</v>
      </c>
      <c r="AT397" s="230" t="s">
        <v>150</v>
      </c>
      <c r="AU397" s="230" t="s">
        <v>90</v>
      </c>
      <c r="AY397" s="16" t="s">
        <v>148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6" t="s">
        <v>88</v>
      </c>
      <c r="BK397" s="231">
        <f>ROUND(I397*H397,2)</f>
        <v>0</v>
      </c>
      <c r="BL397" s="16" t="s">
        <v>227</v>
      </c>
      <c r="BM397" s="230" t="s">
        <v>663</v>
      </c>
    </row>
    <row r="398" s="13" customFormat="1">
      <c r="A398" s="13"/>
      <c r="B398" s="232"/>
      <c r="C398" s="233"/>
      <c r="D398" s="234" t="s">
        <v>156</v>
      </c>
      <c r="E398" s="235" t="s">
        <v>1</v>
      </c>
      <c r="F398" s="236" t="s">
        <v>558</v>
      </c>
      <c r="G398" s="233"/>
      <c r="H398" s="237">
        <v>201.61000000000001</v>
      </c>
      <c r="I398" s="238"/>
      <c r="J398" s="233"/>
      <c r="K398" s="233"/>
      <c r="L398" s="239"/>
      <c r="M398" s="240"/>
      <c r="N398" s="241"/>
      <c r="O398" s="241"/>
      <c r="P398" s="241"/>
      <c r="Q398" s="241"/>
      <c r="R398" s="241"/>
      <c r="S398" s="241"/>
      <c r="T398" s="24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3" t="s">
        <v>156</v>
      </c>
      <c r="AU398" s="243" t="s">
        <v>90</v>
      </c>
      <c r="AV398" s="13" t="s">
        <v>90</v>
      </c>
      <c r="AW398" s="13" t="s">
        <v>34</v>
      </c>
      <c r="AX398" s="13" t="s">
        <v>80</v>
      </c>
      <c r="AY398" s="243" t="s">
        <v>148</v>
      </c>
    </row>
    <row r="399" s="14" customFormat="1">
      <c r="A399" s="14"/>
      <c r="B399" s="244"/>
      <c r="C399" s="245"/>
      <c r="D399" s="234" t="s">
        <v>156</v>
      </c>
      <c r="E399" s="246" t="s">
        <v>1</v>
      </c>
      <c r="F399" s="247" t="s">
        <v>158</v>
      </c>
      <c r="G399" s="245"/>
      <c r="H399" s="248">
        <v>201.61000000000001</v>
      </c>
      <c r="I399" s="249"/>
      <c r="J399" s="245"/>
      <c r="K399" s="245"/>
      <c r="L399" s="250"/>
      <c r="M399" s="251"/>
      <c r="N399" s="252"/>
      <c r="O399" s="252"/>
      <c r="P399" s="252"/>
      <c r="Q399" s="252"/>
      <c r="R399" s="252"/>
      <c r="S399" s="252"/>
      <c r="T399" s="25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4" t="s">
        <v>156</v>
      </c>
      <c r="AU399" s="254" t="s">
        <v>90</v>
      </c>
      <c r="AV399" s="14" t="s">
        <v>154</v>
      </c>
      <c r="AW399" s="14" t="s">
        <v>34</v>
      </c>
      <c r="AX399" s="14" t="s">
        <v>88</v>
      </c>
      <c r="AY399" s="254" t="s">
        <v>148</v>
      </c>
    </row>
    <row r="400" s="2" customFormat="1" ht="24.15" customHeight="1">
      <c r="A400" s="37"/>
      <c r="B400" s="38"/>
      <c r="C400" s="259" t="s">
        <v>664</v>
      </c>
      <c r="D400" s="259" t="s">
        <v>392</v>
      </c>
      <c r="E400" s="260" t="s">
        <v>665</v>
      </c>
      <c r="F400" s="261" t="s">
        <v>666</v>
      </c>
      <c r="G400" s="262" t="s">
        <v>153</v>
      </c>
      <c r="H400" s="263">
        <v>423.38099999999997</v>
      </c>
      <c r="I400" s="264"/>
      <c r="J400" s="265">
        <f>ROUND(I400*H400,2)</f>
        <v>0</v>
      </c>
      <c r="K400" s="266"/>
      <c r="L400" s="267"/>
      <c r="M400" s="268" t="s">
        <v>1</v>
      </c>
      <c r="N400" s="269" t="s">
        <v>45</v>
      </c>
      <c r="O400" s="90"/>
      <c r="P400" s="228">
        <f>O400*H400</f>
        <v>0</v>
      </c>
      <c r="Q400" s="228">
        <v>0.0018</v>
      </c>
      <c r="R400" s="228">
        <f>Q400*H400</f>
        <v>0.76208579999999992</v>
      </c>
      <c r="S400" s="228">
        <v>0</v>
      </c>
      <c r="T400" s="229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30" t="s">
        <v>303</v>
      </c>
      <c r="AT400" s="230" t="s">
        <v>392</v>
      </c>
      <c r="AU400" s="230" t="s">
        <v>90</v>
      </c>
      <c r="AY400" s="16" t="s">
        <v>148</v>
      </c>
      <c r="BE400" s="231">
        <f>IF(N400="základní",J400,0)</f>
        <v>0</v>
      </c>
      <c r="BF400" s="231">
        <f>IF(N400="snížená",J400,0)</f>
        <v>0</v>
      </c>
      <c r="BG400" s="231">
        <f>IF(N400="zákl. přenesená",J400,0)</f>
        <v>0</v>
      </c>
      <c r="BH400" s="231">
        <f>IF(N400="sníž. přenesená",J400,0)</f>
        <v>0</v>
      </c>
      <c r="BI400" s="231">
        <f>IF(N400="nulová",J400,0)</f>
        <v>0</v>
      </c>
      <c r="BJ400" s="16" t="s">
        <v>88</v>
      </c>
      <c r="BK400" s="231">
        <f>ROUND(I400*H400,2)</f>
        <v>0</v>
      </c>
      <c r="BL400" s="16" t="s">
        <v>227</v>
      </c>
      <c r="BM400" s="230" t="s">
        <v>667</v>
      </c>
    </row>
    <row r="401" s="13" customFormat="1">
      <c r="A401" s="13"/>
      <c r="B401" s="232"/>
      <c r="C401" s="233"/>
      <c r="D401" s="234" t="s">
        <v>156</v>
      </c>
      <c r="E401" s="235" t="s">
        <v>1</v>
      </c>
      <c r="F401" s="236" t="s">
        <v>668</v>
      </c>
      <c r="G401" s="233"/>
      <c r="H401" s="237">
        <v>403.22000000000003</v>
      </c>
      <c r="I401" s="238"/>
      <c r="J401" s="233"/>
      <c r="K401" s="233"/>
      <c r="L401" s="239"/>
      <c r="M401" s="240"/>
      <c r="N401" s="241"/>
      <c r="O401" s="241"/>
      <c r="P401" s="241"/>
      <c r="Q401" s="241"/>
      <c r="R401" s="241"/>
      <c r="S401" s="241"/>
      <c r="T401" s="24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3" t="s">
        <v>156</v>
      </c>
      <c r="AU401" s="243" t="s">
        <v>90</v>
      </c>
      <c r="AV401" s="13" t="s">
        <v>90</v>
      </c>
      <c r="AW401" s="13" t="s">
        <v>34</v>
      </c>
      <c r="AX401" s="13" t="s">
        <v>80</v>
      </c>
      <c r="AY401" s="243" t="s">
        <v>148</v>
      </c>
    </row>
    <row r="402" s="14" customFormat="1">
      <c r="A402" s="14"/>
      <c r="B402" s="244"/>
      <c r="C402" s="245"/>
      <c r="D402" s="234" t="s">
        <v>156</v>
      </c>
      <c r="E402" s="246" t="s">
        <v>1</v>
      </c>
      <c r="F402" s="247" t="s">
        <v>158</v>
      </c>
      <c r="G402" s="245"/>
      <c r="H402" s="248">
        <v>403.22000000000003</v>
      </c>
      <c r="I402" s="249"/>
      <c r="J402" s="245"/>
      <c r="K402" s="245"/>
      <c r="L402" s="250"/>
      <c r="M402" s="251"/>
      <c r="N402" s="252"/>
      <c r="O402" s="252"/>
      <c r="P402" s="252"/>
      <c r="Q402" s="252"/>
      <c r="R402" s="252"/>
      <c r="S402" s="252"/>
      <c r="T402" s="253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4" t="s">
        <v>156</v>
      </c>
      <c r="AU402" s="254" t="s">
        <v>90</v>
      </c>
      <c r="AV402" s="14" t="s">
        <v>154</v>
      </c>
      <c r="AW402" s="14" t="s">
        <v>34</v>
      </c>
      <c r="AX402" s="14" t="s">
        <v>88</v>
      </c>
      <c r="AY402" s="254" t="s">
        <v>148</v>
      </c>
    </row>
    <row r="403" s="13" customFormat="1">
      <c r="A403" s="13"/>
      <c r="B403" s="232"/>
      <c r="C403" s="233"/>
      <c r="D403" s="234" t="s">
        <v>156</v>
      </c>
      <c r="E403" s="233"/>
      <c r="F403" s="236" t="s">
        <v>669</v>
      </c>
      <c r="G403" s="233"/>
      <c r="H403" s="237">
        <v>423.38099999999997</v>
      </c>
      <c r="I403" s="238"/>
      <c r="J403" s="233"/>
      <c r="K403" s="233"/>
      <c r="L403" s="239"/>
      <c r="M403" s="240"/>
      <c r="N403" s="241"/>
      <c r="O403" s="241"/>
      <c r="P403" s="241"/>
      <c r="Q403" s="241"/>
      <c r="R403" s="241"/>
      <c r="S403" s="241"/>
      <c r="T403" s="24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3" t="s">
        <v>156</v>
      </c>
      <c r="AU403" s="243" t="s">
        <v>90</v>
      </c>
      <c r="AV403" s="13" t="s">
        <v>90</v>
      </c>
      <c r="AW403" s="13" t="s">
        <v>4</v>
      </c>
      <c r="AX403" s="13" t="s">
        <v>88</v>
      </c>
      <c r="AY403" s="243" t="s">
        <v>148</v>
      </c>
    </row>
    <row r="404" s="2" customFormat="1" ht="44.25" customHeight="1">
      <c r="A404" s="37"/>
      <c r="B404" s="38"/>
      <c r="C404" s="218" t="s">
        <v>670</v>
      </c>
      <c r="D404" s="218" t="s">
        <v>150</v>
      </c>
      <c r="E404" s="219" t="s">
        <v>671</v>
      </c>
      <c r="F404" s="220" t="s">
        <v>672</v>
      </c>
      <c r="G404" s="221" t="s">
        <v>153</v>
      </c>
      <c r="H404" s="222">
        <v>323.28899999999999</v>
      </c>
      <c r="I404" s="223"/>
      <c r="J404" s="224">
        <f>ROUND(I404*H404,2)</f>
        <v>0</v>
      </c>
      <c r="K404" s="225"/>
      <c r="L404" s="43"/>
      <c r="M404" s="226" t="s">
        <v>1</v>
      </c>
      <c r="N404" s="227" t="s">
        <v>45</v>
      </c>
      <c r="O404" s="90"/>
      <c r="P404" s="228">
        <f>O404*H404</f>
        <v>0</v>
      </c>
      <c r="Q404" s="228">
        <v>0</v>
      </c>
      <c r="R404" s="228">
        <f>Q404*H404</f>
        <v>0</v>
      </c>
      <c r="S404" s="228">
        <v>0</v>
      </c>
      <c r="T404" s="229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30" t="s">
        <v>227</v>
      </c>
      <c r="AT404" s="230" t="s">
        <v>150</v>
      </c>
      <c r="AU404" s="230" t="s">
        <v>90</v>
      </c>
      <c r="AY404" s="16" t="s">
        <v>148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6" t="s">
        <v>88</v>
      </c>
      <c r="BK404" s="231">
        <f>ROUND(I404*H404,2)</f>
        <v>0</v>
      </c>
      <c r="BL404" s="16" t="s">
        <v>227</v>
      </c>
      <c r="BM404" s="230" t="s">
        <v>673</v>
      </c>
    </row>
    <row r="405" s="13" customFormat="1">
      <c r="A405" s="13"/>
      <c r="B405" s="232"/>
      <c r="C405" s="233"/>
      <c r="D405" s="234" t="s">
        <v>156</v>
      </c>
      <c r="E405" s="235" t="s">
        <v>1</v>
      </c>
      <c r="F405" s="236" t="s">
        <v>674</v>
      </c>
      <c r="G405" s="233"/>
      <c r="H405" s="237">
        <v>323.28899999999999</v>
      </c>
      <c r="I405" s="238"/>
      <c r="J405" s="233"/>
      <c r="K405" s="233"/>
      <c r="L405" s="239"/>
      <c r="M405" s="240"/>
      <c r="N405" s="241"/>
      <c r="O405" s="241"/>
      <c r="P405" s="241"/>
      <c r="Q405" s="241"/>
      <c r="R405" s="241"/>
      <c r="S405" s="241"/>
      <c r="T405" s="24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3" t="s">
        <v>156</v>
      </c>
      <c r="AU405" s="243" t="s">
        <v>90</v>
      </c>
      <c r="AV405" s="13" t="s">
        <v>90</v>
      </c>
      <c r="AW405" s="13" t="s">
        <v>34</v>
      </c>
      <c r="AX405" s="13" t="s">
        <v>80</v>
      </c>
      <c r="AY405" s="243" t="s">
        <v>148</v>
      </c>
    </row>
    <row r="406" s="14" customFormat="1">
      <c r="A406" s="14"/>
      <c r="B406" s="244"/>
      <c r="C406" s="245"/>
      <c r="D406" s="234" t="s">
        <v>156</v>
      </c>
      <c r="E406" s="246" t="s">
        <v>1</v>
      </c>
      <c r="F406" s="247" t="s">
        <v>158</v>
      </c>
      <c r="G406" s="245"/>
      <c r="H406" s="248">
        <v>323.28899999999999</v>
      </c>
      <c r="I406" s="249"/>
      <c r="J406" s="245"/>
      <c r="K406" s="245"/>
      <c r="L406" s="250"/>
      <c r="M406" s="251"/>
      <c r="N406" s="252"/>
      <c r="O406" s="252"/>
      <c r="P406" s="252"/>
      <c r="Q406" s="252"/>
      <c r="R406" s="252"/>
      <c r="S406" s="252"/>
      <c r="T406" s="253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4" t="s">
        <v>156</v>
      </c>
      <c r="AU406" s="254" t="s">
        <v>90</v>
      </c>
      <c r="AV406" s="14" t="s">
        <v>154</v>
      </c>
      <c r="AW406" s="14" t="s">
        <v>34</v>
      </c>
      <c r="AX406" s="14" t="s">
        <v>88</v>
      </c>
      <c r="AY406" s="254" t="s">
        <v>148</v>
      </c>
    </row>
    <row r="407" s="2" customFormat="1" ht="24.15" customHeight="1">
      <c r="A407" s="37"/>
      <c r="B407" s="38"/>
      <c r="C407" s="259" t="s">
        <v>675</v>
      </c>
      <c r="D407" s="259" t="s">
        <v>392</v>
      </c>
      <c r="E407" s="260" t="s">
        <v>676</v>
      </c>
      <c r="F407" s="261" t="s">
        <v>677</v>
      </c>
      <c r="G407" s="262" t="s">
        <v>153</v>
      </c>
      <c r="H407" s="263">
        <v>339.45299999999997</v>
      </c>
      <c r="I407" s="264"/>
      <c r="J407" s="265">
        <f>ROUND(I407*H407,2)</f>
        <v>0</v>
      </c>
      <c r="K407" s="266"/>
      <c r="L407" s="267"/>
      <c r="M407" s="268" t="s">
        <v>1</v>
      </c>
      <c r="N407" s="269" t="s">
        <v>45</v>
      </c>
      <c r="O407" s="90"/>
      <c r="P407" s="228">
        <f>O407*H407</f>
        <v>0</v>
      </c>
      <c r="Q407" s="228">
        <v>6.0000000000000002E-05</v>
      </c>
      <c r="R407" s="228">
        <f>Q407*H407</f>
        <v>0.020367179999999999</v>
      </c>
      <c r="S407" s="228">
        <v>0</v>
      </c>
      <c r="T407" s="229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30" t="s">
        <v>303</v>
      </c>
      <c r="AT407" s="230" t="s">
        <v>392</v>
      </c>
      <c r="AU407" s="230" t="s">
        <v>90</v>
      </c>
      <c r="AY407" s="16" t="s">
        <v>148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6" t="s">
        <v>88</v>
      </c>
      <c r="BK407" s="231">
        <f>ROUND(I407*H407,2)</f>
        <v>0</v>
      </c>
      <c r="BL407" s="16" t="s">
        <v>227</v>
      </c>
      <c r="BM407" s="230" t="s">
        <v>678</v>
      </c>
    </row>
    <row r="408" s="13" customFormat="1">
      <c r="A408" s="13"/>
      <c r="B408" s="232"/>
      <c r="C408" s="233"/>
      <c r="D408" s="234" t="s">
        <v>156</v>
      </c>
      <c r="E408" s="235" t="s">
        <v>1</v>
      </c>
      <c r="F408" s="236" t="s">
        <v>679</v>
      </c>
      <c r="G408" s="233"/>
      <c r="H408" s="237">
        <v>323.28899999999999</v>
      </c>
      <c r="I408" s="238"/>
      <c r="J408" s="233"/>
      <c r="K408" s="233"/>
      <c r="L408" s="239"/>
      <c r="M408" s="240"/>
      <c r="N408" s="241"/>
      <c r="O408" s="241"/>
      <c r="P408" s="241"/>
      <c r="Q408" s="241"/>
      <c r="R408" s="241"/>
      <c r="S408" s="241"/>
      <c r="T408" s="24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3" t="s">
        <v>156</v>
      </c>
      <c r="AU408" s="243" t="s">
        <v>90</v>
      </c>
      <c r="AV408" s="13" t="s">
        <v>90</v>
      </c>
      <c r="AW408" s="13" t="s">
        <v>34</v>
      </c>
      <c r="AX408" s="13" t="s">
        <v>80</v>
      </c>
      <c r="AY408" s="243" t="s">
        <v>148</v>
      </c>
    </row>
    <row r="409" s="14" customFormat="1">
      <c r="A409" s="14"/>
      <c r="B409" s="244"/>
      <c r="C409" s="245"/>
      <c r="D409" s="234" t="s">
        <v>156</v>
      </c>
      <c r="E409" s="246" t="s">
        <v>1</v>
      </c>
      <c r="F409" s="247" t="s">
        <v>158</v>
      </c>
      <c r="G409" s="245"/>
      <c r="H409" s="248">
        <v>323.28899999999999</v>
      </c>
      <c r="I409" s="249"/>
      <c r="J409" s="245"/>
      <c r="K409" s="245"/>
      <c r="L409" s="250"/>
      <c r="M409" s="251"/>
      <c r="N409" s="252"/>
      <c r="O409" s="252"/>
      <c r="P409" s="252"/>
      <c r="Q409" s="252"/>
      <c r="R409" s="252"/>
      <c r="S409" s="252"/>
      <c r="T409" s="253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4" t="s">
        <v>156</v>
      </c>
      <c r="AU409" s="254" t="s">
        <v>90</v>
      </c>
      <c r="AV409" s="14" t="s">
        <v>154</v>
      </c>
      <c r="AW409" s="14" t="s">
        <v>34</v>
      </c>
      <c r="AX409" s="14" t="s">
        <v>88</v>
      </c>
      <c r="AY409" s="254" t="s">
        <v>148</v>
      </c>
    </row>
    <row r="410" s="13" customFormat="1">
      <c r="A410" s="13"/>
      <c r="B410" s="232"/>
      <c r="C410" s="233"/>
      <c r="D410" s="234" t="s">
        <v>156</v>
      </c>
      <c r="E410" s="233"/>
      <c r="F410" s="236" t="s">
        <v>680</v>
      </c>
      <c r="G410" s="233"/>
      <c r="H410" s="237">
        <v>339.45299999999997</v>
      </c>
      <c r="I410" s="238"/>
      <c r="J410" s="233"/>
      <c r="K410" s="233"/>
      <c r="L410" s="239"/>
      <c r="M410" s="240"/>
      <c r="N410" s="241"/>
      <c r="O410" s="241"/>
      <c r="P410" s="241"/>
      <c r="Q410" s="241"/>
      <c r="R410" s="241"/>
      <c r="S410" s="241"/>
      <c r="T410" s="24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3" t="s">
        <v>156</v>
      </c>
      <c r="AU410" s="243" t="s">
        <v>90</v>
      </c>
      <c r="AV410" s="13" t="s">
        <v>90</v>
      </c>
      <c r="AW410" s="13" t="s">
        <v>4</v>
      </c>
      <c r="AX410" s="13" t="s">
        <v>88</v>
      </c>
      <c r="AY410" s="243" t="s">
        <v>148</v>
      </c>
    </row>
    <row r="411" s="2" customFormat="1" ht="37.8" customHeight="1">
      <c r="A411" s="37"/>
      <c r="B411" s="38"/>
      <c r="C411" s="218" t="s">
        <v>681</v>
      </c>
      <c r="D411" s="218" t="s">
        <v>150</v>
      </c>
      <c r="E411" s="219" t="s">
        <v>682</v>
      </c>
      <c r="F411" s="220" t="s">
        <v>683</v>
      </c>
      <c r="G411" s="221" t="s">
        <v>624</v>
      </c>
      <c r="H411" s="270"/>
      <c r="I411" s="223"/>
      <c r="J411" s="224">
        <f>ROUND(I411*H411,2)</f>
        <v>0</v>
      </c>
      <c r="K411" s="225"/>
      <c r="L411" s="43"/>
      <c r="M411" s="226" t="s">
        <v>1</v>
      </c>
      <c r="N411" s="227" t="s">
        <v>45</v>
      </c>
      <c r="O411" s="90"/>
      <c r="P411" s="228">
        <f>O411*H411</f>
        <v>0</v>
      </c>
      <c r="Q411" s="228">
        <v>0</v>
      </c>
      <c r="R411" s="228">
        <f>Q411*H411</f>
        <v>0</v>
      </c>
      <c r="S411" s="228">
        <v>0</v>
      </c>
      <c r="T411" s="229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30" t="s">
        <v>227</v>
      </c>
      <c r="AT411" s="230" t="s">
        <v>150</v>
      </c>
      <c r="AU411" s="230" t="s">
        <v>90</v>
      </c>
      <c r="AY411" s="16" t="s">
        <v>148</v>
      </c>
      <c r="BE411" s="231">
        <f>IF(N411="základní",J411,0)</f>
        <v>0</v>
      </c>
      <c r="BF411" s="231">
        <f>IF(N411="snížená",J411,0)</f>
        <v>0</v>
      </c>
      <c r="BG411" s="231">
        <f>IF(N411="zákl. přenesená",J411,0)</f>
        <v>0</v>
      </c>
      <c r="BH411" s="231">
        <f>IF(N411="sníž. přenesená",J411,0)</f>
        <v>0</v>
      </c>
      <c r="BI411" s="231">
        <f>IF(N411="nulová",J411,0)</f>
        <v>0</v>
      </c>
      <c r="BJ411" s="16" t="s">
        <v>88</v>
      </c>
      <c r="BK411" s="231">
        <f>ROUND(I411*H411,2)</f>
        <v>0</v>
      </c>
      <c r="BL411" s="16" t="s">
        <v>227</v>
      </c>
      <c r="BM411" s="230" t="s">
        <v>684</v>
      </c>
    </row>
    <row r="412" s="12" customFormat="1" ht="22.8" customHeight="1">
      <c r="A412" s="12"/>
      <c r="B412" s="202"/>
      <c r="C412" s="203"/>
      <c r="D412" s="204" t="s">
        <v>79</v>
      </c>
      <c r="E412" s="216" t="s">
        <v>685</v>
      </c>
      <c r="F412" s="216" t="s">
        <v>686</v>
      </c>
      <c r="G412" s="203"/>
      <c r="H412" s="203"/>
      <c r="I412" s="206"/>
      <c r="J412" s="217">
        <f>BK412</f>
        <v>0</v>
      </c>
      <c r="K412" s="203"/>
      <c r="L412" s="208"/>
      <c r="M412" s="209"/>
      <c r="N412" s="210"/>
      <c r="O412" s="210"/>
      <c r="P412" s="211">
        <f>SUM(P413:P425)</f>
        <v>0</v>
      </c>
      <c r="Q412" s="210"/>
      <c r="R412" s="211">
        <f>SUM(R413:R425)</f>
        <v>0</v>
      </c>
      <c r="S412" s="210"/>
      <c r="T412" s="212">
        <f>SUM(T413:T425)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13" t="s">
        <v>90</v>
      </c>
      <c r="AT412" s="214" t="s">
        <v>79</v>
      </c>
      <c r="AU412" s="214" t="s">
        <v>88</v>
      </c>
      <c r="AY412" s="213" t="s">
        <v>148</v>
      </c>
      <c r="BK412" s="215">
        <f>SUM(BK413:BK425)</f>
        <v>0</v>
      </c>
    </row>
    <row r="413" s="2" customFormat="1" ht="16.5" customHeight="1">
      <c r="A413" s="37"/>
      <c r="B413" s="38"/>
      <c r="C413" s="218" t="s">
        <v>687</v>
      </c>
      <c r="D413" s="218" t="s">
        <v>629</v>
      </c>
      <c r="E413" s="219" t="s">
        <v>688</v>
      </c>
      <c r="F413" s="220" t="s">
        <v>689</v>
      </c>
      <c r="G413" s="221" t="s">
        <v>281</v>
      </c>
      <c r="H413" s="222">
        <v>25</v>
      </c>
      <c r="I413" s="223"/>
      <c r="J413" s="224">
        <f>ROUND(I413*H413,2)</f>
        <v>0</v>
      </c>
      <c r="K413" s="225"/>
      <c r="L413" s="43"/>
      <c r="M413" s="226" t="s">
        <v>1</v>
      </c>
      <c r="N413" s="227" t="s">
        <v>45</v>
      </c>
      <c r="O413" s="90"/>
      <c r="P413" s="228">
        <f>O413*H413</f>
        <v>0</v>
      </c>
      <c r="Q413" s="228">
        <v>0</v>
      </c>
      <c r="R413" s="228">
        <f>Q413*H413</f>
        <v>0</v>
      </c>
      <c r="S413" s="228">
        <v>0</v>
      </c>
      <c r="T413" s="229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230" t="s">
        <v>227</v>
      </c>
      <c r="AT413" s="230" t="s">
        <v>150</v>
      </c>
      <c r="AU413" s="230" t="s">
        <v>90</v>
      </c>
      <c r="AY413" s="16" t="s">
        <v>148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6" t="s">
        <v>88</v>
      </c>
      <c r="BK413" s="231">
        <f>ROUND(I413*H413,2)</f>
        <v>0</v>
      </c>
      <c r="BL413" s="16" t="s">
        <v>227</v>
      </c>
      <c r="BM413" s="230" t="s">
        <v>690</v>
      </c>
    </row>
    <row r="414" s="2" customFormat="1" ht="16.5" customHeight="1">
      <c r="A414" s="37"/>
      <c r="B414" s="38"/>
      <c r="C414" s="218" t="s">
        <v>691</v>
      </c>
      <c r="D414" s="218" t="s">
        <v>629</v>
      </c>
      <c r="E414" s="219" t="s">
        <v>692</v>
      </c>
      <c r="F414" s="220" t="s">
        <v>693</v>
      </c>
      <c r="G414" s="221" t="s">
        <v>281</v>
      </c>
      <c r="H414" s="222">
        <v>1</v>
      </c>
      <c r="I414" s="223"/>
      <c r="J414" s="224">
        <f>ROUND(I414*H414,2)</f>
        <v>0</v>
      </c>
      <c r="K414" s="225"/>
      <c r="L414" s="43"/>
      <c r="M414" s="226" t="s">
        <v>1</v>
      </c>
      <c r="N414" s="227" t="s">
        <v>45</v>
      </c>
      <c r="O414" s="90"/>
      <c r="P414" s="228">
        <f>O414*H414</f>
        <v>0</v>
      </c>
      <c r="Q414" s="228">
        <v>0</v>
      </c>
      <c r="R414" s="228">
        <f>Q414*H414</f>
        <v>0</v>
      </c>
      <c r="S414" s="228">
        <v>0</v>
      </c>
      <c r="T414" s="229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30" t="s">
        <v>227</v>
      </c>
      <c r="AT414" s="230" t="s">
        <v>150</v>
      </c>
      <c r="AU414" s="230" t="s">
        <v>90</v>
      </c>
      <c r="AY414" s="16" t="s">
        <v>148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16" t="s">
        <v>88</v>
      </c>
      <c r="BK414" s="231">
        <f>ROUND(I414*H414,2)</f>
        <v>0</v>
      </c>
      <c r="BL414" s="16" t="s">
        <v>227</v>
      </c>
      <c r="BM414" s="230" t="s">
        <v>694</v>
      </c>
    </row>
    <row r="415" s="2" customFormat="1" ht="24.15" customHeight="1">
      <c r="A415" s="37"/>
      <c r="B415" s="38"/>
      <c r="C415" s="218" t="s">
        <v>695</v>
      </c>
      <c r="D415" s="218" t="s">
        <v>629</v>
      </c>
      <c r="E415" s="219" t="s">
        <v>696</v>
      </c>
      <c r="F415" s="220" t="s">
        <v>697</v>
      </c>
      <c r="G415" s="221" t="s">
        <v>281</v>
      </c>
      <c r="H415" s="222">
        <v>25</v>
      </c>
      <c r="I415" s="223"/>
      <c r="J415" s="224">
        <f>ROUND(I415*H415,2)</f>
        <v>0</v>
      </c>
      <c r="K415" s="225"/>
      <c r="L415" s="43"/>
      <c r="M415" s="226" t="s">
        <v>1</v>
      </c>
      <c r="N415" s="227" t="s">
        <v>45</v>
      </c>
      <c r="O415" s="90"/>
      <c r="P415" s="228">
        <f>O415*H415</f>
        <v>0</v>
      </c>
      <c r="Q415" s="228">
        <v>0</v>
      </c>
      <c r="R415" s="228">
        <f>Q415*H415</f>
        <v>0</v>
      </c>
      <c r="S415" s="228">
        <v>0</v>
      </c>
      <c r="T415" s="229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230" t="s">
        <v>227</v>
      </c>
      <c r="AT415" s="230" t="s">
        <v>150</v>
      </c>
      <c r="AU415" s="230" t="s">
        <v>90</v>
      </c>
      <c r="AY415" s="16" t="s">
        <v>148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6" t="s">
        <v>88</v>
      </c>
      <c r="BK415" s="231">
        <f>ROUND(I415*H415,2)</f>
        <v>0</v>
      </c>
      <c r="BL415" s="16" t="s">
        <v>227</v>
      </c>
      <c r="BM415" s="230" t="s">
        <v>698</v>
      </c>
    </row>
    <row r="416" s="2" customFormat="1" ht="24.15" customHeight="1">
      <c r="A416" s="37"/>
      <c r="B416" s="38"/>
      <c r="C416" s="218" t="s">
        <v>699</v>
      </c>
      <c r="D416" s="218" t="s">
        <v>629</v>
      </c>
      <c r="E416" s="219" t="s">
        <v>700</v>
      </c>
      <c r="F416" s="220" t="s">
        <v>701</v>
      </c>
      <c r="G416" s="221" t="s">
        <v>281</v>
      </c>
      <c r="H416" s="222">
        <v>1</v>
      </c>
      <c r="I416" s="223"/>
      <c r="J416" s="224">
        <f>ROUND(I416*H416,2)</f>
        <v>0</v>
      </c>
      <c r="K416" s="225"/>
      <c r="L416" s="43"/>
      <c r="M416" s="226" t="s">
        <v>1</v>
      </c>
      <c r="N416" s="227" t="s">
        <v>45</v>
      </c>
      <c r="O416" s="90"/>
      <c r="P416" s="228">
        <f>O416*H416</f>
        <v>0</v>
      </c>
      <c r="Q416" s="228">
        <v>0</v>
      </c>
      <c r="R416" s="228">
        <f>Q416*H416</f>
        <v>0</v>
      </c>
      <c r="S416" s="228">
        <v>0</v>
      </c>
      <c r="T416" s="229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30" t="s">
        <v>227</v>
      </c>
      <c r="AT416" s="230" t="s">
        <v>150</v>
      </c>
      <c r="AU416" s="230" t="s">
        <v>90</v>
      </c>
      <c r="AY416" s="16" t="s">
        <v>148</v>
      </c>
      <c r="BE416" s="231">
        <f>IF(N416="základní",J416,0)</f>
        <v>0</v>
      </c>
      <c r="BF416" s="231">
        <f>IF(N416="snížená",J416,0)</f>
        <v>0</v>
      </c>
      <c r="BG416" s="231">
        <f>IF(N416="zákl. přenesená",J416,0)</f>
        <v>0</v>
      </c>
      <c r="BH416" s="231">
        <f>IF(N416="sníž. přenesená",J416,0)</f>
        <v>0</v>
      </c>
      <c r="BI416" s="231">
        <f>IF(N416="nulová",J416,0)</f>
        <v>0</v>
      </c>
      <c r="BJ416" s="16" t="s">
        <v>88</v>
      </c>
      <c r="BK416" s="231">
        <f>ROUND(I416*H416,2)</f>
        <v>0</v>
      </c>
      <c r="BL416" s="16" t="s">
        <v>227</v>
      </c>
      <c r="BM416" s="230" t="s">
        <v>702</v>
      </c>
    </row>
    <row r="417" s="2" customFormat="1" ht="16.5" customHeight="1">
      <c r="A417" s="37"/>
      <c r="B417" s="38"/>
      <c r="C417" s="218" t="s">
        <v>703</v>
      </c>
      <c r="D417" s="218" t="s">
        <v>629</v>
      </c>
      <c r="E417" s="219" t="s">
        <v>704</v>
      </c>
      <c r="F417" s="220" t="s">
        <v>705</v>
      </c>
      <c r="G417" s="221" t="s">
        <v>281</v>
      </c>
      <c r="H417" s="222">
        <v>2</v>
      </c>
      <c r="I417" s="223"/>
      <c r="J417" s="224">
        <f>ROUND(I417*H417,2)</f>
        <v>0</v>
      </c>
      <c r="K417" s="225"/>
      <c r="L417" s="43"/>
      <c r="M417" s="226" t="s">
        <v>1</v>
      </c>
      <c r="N417" s="227" t="s">
        <v>45</v>
      </c>
      <c r="O417" s="90"/>
      <c r="P417" s="228">
        <f>O417*H417</f>
        <v>0</v>
      </c>
      <c r="Q417" s="228">
        <v>0</v>
      </c>
      <c r="R417" s="228">
        <f>Q417*H417</f>
        <v>0</v>
      </c>
      <c r="S417" s="228">
        <v>0</v>
      </c>
      <c r="T417" s="229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30" t="s">
        <v>227</v>
      </c>
      <c r="AT417" s="230" t="s">
        <v>150</v>
      </c>
      <c r="AU417" s="230" t="s">
        <v>90</v>
      </c>
      <c r="AY417" s="16" t="s">
        <v>148</v>
      </c>
      <c r="BE417" s="231">
        <f>IF(N417="základní",J417,0)</f>
        <v>0</v>
      </c>
      <c r="BF417" s="231">
        <f>IF(N417="snížená",J417,0)</f>
        <v>0</v>
      </c>
      <c r="BG417" s="231">
        <f>IF(N417="zákl. přenesená",J417,0)</f>
        <v>0</v>
      </c>
      <c r="BH417" s="231">
        <f>IF(N417="sníž. přenesená",J417,0)</f>
        <v>0</v>
      </c>
      <c r="BI417" s="231">
        <f>IF(N417="nulová",J417,0)</f>
        <v>0</v>
      </c>
      <c r="BJ417" s="16" t="s">
        <v>88</v>
      </c>
      <c r="BK417" s="231">
        <f>ROUND(I417*H417,2)</f>
        <v>0</v>
      </c>
      <c r="BL417" s="16" t="s">
        <v>227</v>
      </c>
      <c r="BM417" s="230" t="s">
        <v>706</v>
      </c>
    </row>
    <row r="418" s="2" customFormat="1">
      <c r="A418" s="37"/>
      <c r="B418" s="38"/>
      <c r="C418" s="39"/>
      <c r="D418" s="234" t="s">
        <v>260</v>
      </c>
      <c r="E418" s="39"/>
      <c r="F418" s="255" t="s">
        <v>707</v>
      </c>
      <c r="G418" s="39"/>
      <c r="H418" s="39"/>
      <c r="I418" s="256"/>
      <c r="J418" s="39"/>
      <c r="K418" s="39"/>
      <c r="L418" s="43"/>
      <c r="M418" s="257"/>
      <c r="N418" s="258"/>
      <c r="O418" s="90"/>
      <c r="P418" s="90"/>
      <c r="Q418" s="90"/>
      <c r="R418" s="90"/>
      <c r="S418" s="90"/>
      <c r="T418" s="91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T418" s="16" t="s">
        <v>260</v>
      </c>
      <c r="AU418" s="16" t="s">
        <v>90</v>
      </c>
    </row>
    <row r="419" s="2" customFormat="1" ht="24.15" customHeight="1">
      <c r="A419" s="37"/>
      <c r="B419" s="38"/>
      <c r="C419" s="218" t="s">
        <v>708</v>
      </c>
      <c r="D419" s="218" t="s">
        <v>629</v>
      </c>
      <c r="E419" s="219" t="s">
        <v>709</v>
      </c>
      <c r="F419" s="220" t="s">
        <v>710</v>
      </c>
      <c r="G419" s="221" t="s">
        <v>153</v>
      </c>
      <c r="H419" s="222">
        <v>4</v>
      </c>
      <c r="I419" s="223"/>
      <c r="J419" s="224">
        <f>ROUND(I419*H419,2)</f>
        <v>0</v>
      </c>
      <c r="K419" s="225"/>
      <c r="L419" s="43"/>
      <c r="M419" s="226" t="s">
        <v>1</v>
      </c>
      <c r="N419" s="227" t="s">
        <v>45</v>
      </c>
      <c r="O419" s="90"/>
      <c r="P419" s="228">
        <f>O419*H419</f>
        <v>0</v>
      </c>
      <c r="Q419" s="228">
        <v>0</v>
      </c>
      <c r="R419" s="228">
        <f>Q419*H419</f>
        <v>0</v>
      </c>
      <c r="S419" s="228">
        <v>0</v>
      </c>
      <c r="T419" s="229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230" t="s">
        <v>227</v>
      </c>
      <c r="AT419" s="230" t="s">
        <v>150</v>
      </c>
      <c r="AU419" s="230" t="s">
        <v>90</v>
      </c>
      <c r="AY419" s="16" t="s">
        <v>148</v>
      </c>
      <c r="BE419" s="231">
        <f>IF(N419="základní",J419,0)</f>
        <v>0</v>
      </c>
      <c r="BF419" s="231">
        <f>IF(N419="snížená",J419,0)</f>
        <v>0</v>
      </c>
      <c r="BG419" s="231">
        <f>IF(N419="zákl. přenesená",J419,0)</f>
        <v>0</v>
      </c>
      <c r="BH419" s="231">
        <f>IF(N419="sníž. přenesená",J419,0)</f>
        <v>0</v>
      </c>
      <c r="BI419" s="231">
        <f>IF(N419="nulová",J419,0)</f>
        <v>0</v>
      </c>
      <c r="BJ419" s="16" t="s">
        <v>88</v>
      </c>
      <c r="BK419" s="231">
        <f>ROUND(I419*H419,2)</f>
        <v>0</v>
      </c>
      <c r="BL419" s="16" t="s">
        <v>227</v>
      </c>
      <c r="BM419" s="230" t="s">
        <v>711</v>
      </c>
    </row>
    <row r="420" s="13" customFormat="1">
      <c r="A420" s="13"/>
      <c r="B420" s="232"/>
      <c r="C420" s="233"/>
      <c r="D420" s="234" t="s">
        <v>156</v>
      </c>
      <c r="E420" s="235" t="s">
        <v>1</v>
      </c>
      <c r="F420" s="236" t="s">
        <v>712</v>
      </c>
      <c r="G420" s="233"/>
      <c r="H420" s="237">
        <v>4</v>
      </c>
      <c r="I420" s="238"/>
      <c r="J420" s="233"/>
      <c r="K420" s="233"/>
      <c r="L420" s="239"/>
      <c r="M420" s="240"/>
      <c r="N420" s="241"/>
      <c r="O420" s="241"/>
      <c r="P420" s="241"/>
      <c r="Q420" s="241"/>
      <c r="R420" s="241"/>
      <c r="S420" s="241"/>
      <c r="T420" s="24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3" t="s">
        <v>156</v>
      </c>
      <c r="AU420" s="243" t="s">
        <v>90</v>
      </c>
      <c r="AV420" s="13" t="s">
        <v>90</v>
      </c>
      <c r="AW420" s="13" t="s">
        <v>34</v>
      </c>
      <c r="AX420" s="13" t="s">
        <v>80</v>
      </c>
      <c r="AY420" s="243" t="s">
        <v>148</v>
      </c>
    </row>
    <row r="421" s="14" customFormat="1">
      <c r="A421" s="14"/>
      <c r="B421" s="244"/>
      <c r="C421" s="245"/>
      <c r="D421" s="234" t="s">
        <v>156</v>
      </c>
      <c r="E421" s="246" t="s">
        <v>1</v>
      </c>
      <c r="F421" s="247" t="s">
        <v>158</v>
      </c>
      <c r="G421" s="245"/>
      <c r="H421" s="248">
        <v>4</v>
      </c>
      <c r="I421" s="249"/>
      <c r="J421" s="245"/>
      <c r="K421" s="245"/>
      <c r="L421" s="250"/>
      <c r="M421" s="251"/>
      <c r="N421" s="252"/>
      <c r="O421" s="252"/>
      <c r="P421" s="252"/>
      <c r="Q421" s="252"/>
      <c r="R421" s="252"/>
      <c r="S421" s="252"/>
      <c r="T421" s="25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4" t="s">
        <v>156</v>
      </c>
      <c r="AU421" s="254" t="s">
        <v>90</v>
      </c>
      <c r="AV421" s="14" t="s">
        <v>154</v>
      </c>
      <c r="AW421" s="14" t="s">
        <v>34</v>
      </c>
      <c r="AX421" s="14" t="s">
        <v>88</v>
      </c>
      <c r="AY421" s="254" t="s">
        <v>148</v>
      </c>
    </row>
    <row r="422" s="2" customFormat="1" ht="24.15" customHeight="1">
      <c r="A422" s="37"/>
      <c r="B422" s="38"/>
      <c r="C422" s="218" t="s">
        <v>713</v>
      </c>
      <c r="D422" s="218" t="s">
        <v>629</v>
      </c>
      <c r="E422" s="219" t="s">
        <v>714</v>
      </c>
      <c r="F422" s="220" t="s">
        <v>715</v>
      </c>
      <c r="G422" s="221" t="s">
        <v>276</v>
      </c>
      <c r="H422" s="222">
        <v>16</v>
      </c>
      <c r="I422" s="223"/>
      <c r="J422" s="224">
        <f>ROUND(I422*H422,2)</f>
        <v>0</v>
      </c>
      <c r="K422" s="225"/>
      <c r="L422" s="43"/>
      <c r="M422" s="226" t="s">
        <v>1</v>
      </c>
      <c r="N422" s="227" t="s">
        <v>45</v>
      </c>
      <c r="O422" s="90"/>
      <c r="P422" s="228">
        <f>O422*H422</f>
        <v>0</v>
      </c>
      <c r="Q422" s="228">
        <v>0</v>
      </c>
      <c r="R422" s="228">
        <f>Q422*H422</f>
        <v>0</v>
      </c>
      <c r="S422" s="228">
        <v>0</v>
      </c>
      <c r="T422" s="229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230" t="s">
        <v>227</v>
      </c>
      <c r="AT422" s="230" t="s">
        <v>150</v>
      </c>
      <c r="AU422" s="230" t="s">
        <v>90</v>
      </c>
      <c r="AY422" s="16" t="s">
        <v>148</v>
      </c>
      <c r="BE422" s="231">
        <f>IF(N422="základní",J422,0)</f>
        <v>0</v>
      </c>
      <c r="BF422" s="231">
        <f>IF(N422="snížená",J422,0)</f>
        <v>0</v>
      </c>
      <c r="BG422" s="231">
        <f>IF(N422="zákl. přenesená",J422,0)</f>
        <v>0</v>
      </c>
      <c r="BH422" s="231">
        <f>IF(N422="sníž. přenesená",J422,0)</f>
        <v>0</v>
      </c>
      <c r="BI422" s="231">
        <f>IF(N422="nulová",J422,0)</f>
        <v>0</v>
      </c>
      <c r="BJ422" s="16" t="s">
        <v>88</v>
      </c>
      <c r="BK422" s="231">
        <f>ROUND(I422*H422,2)</f>
        <v>0</v>
      </c>
      <c r="BL422" s="16" t="s">
        <v>227</v>
      </c>
      <c r="BM422" s="230" t="s">
        <v>716</v>
      </c>
    </row>
    <row r="423" s="13" customFormat="1">
      <c r="A423" s="13"/>
      <c r="B423" s="232"/>
      <c r="C423" s="233"/>
      <c r="D423" s="234" t="s">
        <v>156</v>
      </c>
      <c r="E423" s="235" t="s">
        <v>1</v>
      </c>
      <c r="F423" s="236" t="s">
        <v>470</v>
      </c>
      <c r="G423" s="233"/>
      <c r="H423" s="237">
        <v>16</v>
      </c>
      <c r="I423" s="238"/>
      <c r="J423" s="233"/>
      <c r="K423" s="233"/>
      <c r="L423" s="239"/>
      <c r="M423" s="240"/>
      <c r="N423" s="241"/>
      <c r="O423" s="241"/>
      <c r="P423" s="241"/>
      <c r="Q423" s="241"/>
      <c r="R423" s="241"/>
      <c r="S423" s="241"/>
      <c r="T423" s="24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3" t="s">
        <v>156</v>
      </c>
      <c r="AU423" s="243" t="s">
        <v>90</v>
      </c>
      <c r="AV423" s="13" t="s">
        <v>90</v>
      </c>
      <c r="AW423" s="13" t="s">
        <v>34</v>
      </c>
      <c r="AX423" s="13" t="s">
        <v>80</v>
      </c>
      <c r="AY423" s="243" t="s">
        <v>148</v>
      </c>
    </row>
    <row r="424" s="14" customFormat="1">
      <c r="A424" s="14"/>
      <c r="B424" s="244"/>
      <c r="C424" s="245"/>
      <c r="D424" s="234" t="s">
        <v>156</v>
      </c>
      <c r="E424" s="246" t="s">
        <v>1</v>
      </c>
      <c r="F424" s="247" t="s">
        <v>158</v>
      </c>
      <c r="G424" s="245"/>
      <c r="H424" s="248">
        <v>16</v>
      </c>
      <c r="I424" s="249"/>
      <c r="J424" s="245"/>
      <c r="K424" s="245"/>
      <c r="L424" s="250"/>
      <c r="M424" s="251"/>
      <c r="N424" s="252"/>
      <c r="O424" s="252"/>
      <c r="P424" s="252"/>
      <c r="Q424" s="252"/>
      <c r="R424" s="252"/>
      <c r="S424" s="252"/>
      <c r="T424" s="25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4" t="s">
        <v>156</v>
      </c>
      <c r="AU424" s="254" t="s">
        <v>90</v>
      </c>
      <c r="AV424" s="14" t="s">
        <v>154</v>
      </c>
      <c r="AW424" s="14" t="s">
        <v>34</v>
      </c>
      <c r="AX424" s="14" t="s">
        <v>88</v>
      </c>
      <c r="AY424" s="254" t="s">
        <v>148</v>
      </c>
    </row>
    <row r="425" s="2" customFormat="1" ht="44.25" customHeight="1">
      <c r="A425" s="37"/>
      <c r="B425" s="38"/>
      <c r="C425" s="218" t="s">
        <v>717</v>
      </c>
      <c r="D425" s="218" t="s">
        <v>150</v>
      </c>
      <c r="E425" s="219" t="s">
        <v>718</v>
      </c>
      <c r="F425" s="220" t="s">
        <v>719</v>
      </c>
      <c r="G425" s="221" t="s">
        <v>624</v>
      </c>
      <c r="H425" s="270"/>
      <c r="I425" s="223"/>
      <c r="J425" s="224">
        <f>ROUND(I425*H425,2)</f>
        <v>0</v>
      </c>
      <c r="K425" s="225"/>
      <c r="L425" s="43"/>
      <c r="M425" s="226" t="s">
        <v>1</v>
      </c>
      <c r="N425" s="227" t="s">
        <v>45</v>
      </c>
      <c r="O425" s="90"/>
      <c r="P425" s="228">
        <f>O425*H425</f>
        <v>0</v>
      </c>
      <c r="Q425" s="228">
        <v>0</v>
      </c>
      <c r="R425" s="228">
        <f>Q425*H425</f>
        <v>0</v>
      </c>
      <c r="S425" s="228">
        <v>0</v>
      </c>
      <c r="T425" s="229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230" t="s">
        <v>227</v>
      </c>
      <c r="AT425" s="230" t="s">
        <v>150</v>
      </c>
      <c r="AU425" s="230" t="s">
        <v>90</v>
      </c>
      <c r="AY425" s="16" t="s">
        <v>148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6" t="s">
        <v>88</v>
      </c>
      <c r="BK425" s="231">
        <f>ROUND(I425*H425,2)</f>
        <v>0</v>
      </c>
      <c r="BL425" s="16" t="s">
        <v>227</v>
      </c>
      <c r="BM425" s="230" t="s">
        <v>720</v>
      </c>
    </row>
    <row r="426" s="12" customFormat="1" ht="22.8" customHeight="1">
      <c r="A426" s="12"/>
      <c r="B426" s="202"/>
      <c r="C426" s="203"/>
      <c r="D426" s="204" t="s">
        <v>79</v>
      </c>
      <c r="E426" s="216" t="s">
        <v>721</v>
      </c>
      <c r="F426" s="216" t="s">
        <v>722</v>
      </c>
      <c r="G426" s="203"/>
      <c r="H426" s="203"/>
      <c r="I426" s="206"/>
      <c r="J426" s="217">
        <f>BK426</f>
        <v>0</v>
      </c>
      <c r="K426" s="203"/>
      <c r="L426" s="208"/>
      <c r="M426" s="209"/>
      <c r="N426" s="210"/>
      <c r="O426" s="210"/>
      <c r="P426" s="211">
        <f>SUM(P427:P436)</f>
        <v>0</v>
      </c>
      <c r="Q426" s="210"/>
      <c r="R426" s="211">
        <f>SUM(R427:R436)</f>
        <v>0.13378999999999999</v>
      </c>
      <c r="S426" s="210"/>
      <c r="T426" s="212">
        <f>SUM(T427:T436)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13" t="s">
        <v>90</v>
      </c>
      <c r="AT426" s="214" t="s">
        <v>79</v>
      </c>
      <c r="AU426" s="214" t="s">
        <v>88</v>
      </c>
      <c r="AY426" s="213" t="s">
        <v>148</v>
      </c>
      <c r="BK426" s="215">
        <f>SUM(BK427:BK436)</f>
        <v>0</v>
      </c>
    </row>
    <row r="427" s="2" customFormat="1" ht="44.25" customHeight="1">
      <c r="A427" s="37"/>
      <c r="B427" s="38"/>
      <c r="C427" s="218" t="s">
        <v>723</v>
      </c>
      <c r="D427" s="218" t="s">
        <v>150</v>
      </c>
      <c r="E427" s="219" t="s">
        <v>724</v>
      </c>
      <c r="F427" s="220" t="s">
        <v>725</v>
      </c>
      <c r="G427" s="221" t="s">
        <v>153</v>
      </c>
      <c r="H427" s="222">
        <v>8.5</v>
      </c>
      <c r="I427" s="223"/>
      <c r="J427" s="224">
        <f>ROUND(I427*H427,2)</f>
        <v>0</v>
      </c>
      <c r="K427" s="225"/>
      <c r="L427" s="43"/>
      <c r="M427" s="226" t="s">
        <v>1</v>
      </c>
      <c r="N427" s="227" t="s">
        <v>45</v>
      </c>
      <c r="O427" s="90"/>
      <c r="P427" s="228">
        <f>O427*H427</f>
        <v>0</v>
      </c>
      <c r="Q427" s="228">
        <v>0.015740000000000001</v>
      </c>
      <c r="R427" s="228">
        <f>Q427*H427</f>
        <v>0.13378999999999999</v>
      </c>
      <c r="S427" s="228">
        <v>0</v>
      </c>
      <c r="T427" s="229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30" t="s">
        <v>227</v>
      </c>
      <c r="AT427" s="230" t="s">
        <v>150</v>
      </c>
      <c r="AU427" s="230" t="s">
        <v>90</v>
      </c>
      <c r="AY427" s="16" t="s">
        <v>148</v>
      </c>
      <c r="BE427" s="231">
        <f>IF(N427="základní",J427,0)</f>
        <v>0</v>
      </c>
      <c r="BF427" s="231">
        <f>IF(N427="snížená",J427,0)</f>
        <v>0</v>
      </c>
      <c r="BG427" s="231">
        <f>IF(N427="zákl. přenesená",J427,0)</f>
        <v>0</v>
      </c>
      <c r="BH427" s="231">
        <f>IF(N427="sníž. přenesená",J427,0)</f>
        <v>0</v>
      </c>
      <c r="BI427" s="231">
        <f>IF(N427="nulová",J427,0)</f>
        <v>0</v>
      </c>
      <c r="BJ427" s="16" t="s">
        <v>88</v>
      </c>
      <c r="BK427" s="231">
        <f>ROUND(I427*H427,2)</f>
        <v>0</v>
      </c>
      <c r="BL427" s="16" t="s">
        <v>227</v>
      </c>
      <c r="BM427" s="230" t="s">
        <v>726</v>
      </c>
    </row>
    <row r="428" s="2" customFormat="1">
      <c r="A428" s="37"/>
      <c r="B428" s="38"/>
      <c r="C428" s="39"/>
      <c r="D428" s="234" t="s">
        <v>260</v>
      </c>
      <c r="E428" s="39"/>
      <c r="F428" s="255" t="s">
        <v>727</v>
      </c>
      <c r="G428" s="39"/>
      <c r="H428" s="39"/>
      <c r="I428" s="256"/>
      <c r="J428" s="39"/>
      <c r="K428" s="39"/>
      <c r="L428" s="43"/>
      <c r="M428" s="257"/>
      <c r="N428" s="258"/>
      <c r="O428" s="90"/>
      <c r="P428" s="90"/>
      <c r="Q428" s="90"/>
      <c r="R428" s="90"/>
      <c r="S428" s="90"/>
      <c r="T428" s="91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T428" s="16" t="s">
        <v>260</v>
      </c>
      <c r="AU428" s="16" t="s">
        <v>90</v>
      </c>
    </row>
    <row r="429" s="2" customFormat="1" ht="21.75" customHeight="1">
      <c r="A429" s="37"/>
      <c r="B429" s="38"/>
      <c r="C429" s="218" t="s">
        <v>728</v>
      </c>
      <c r="D429" s="218" t="s">
        <v>629</v>
      </c>
      <c r="E429" s="219" t="s">
        <v>729</v>
      </c>
      <c r="F429" s="220" t="s">
        <v>730</v>
      </c>
      <c r="G429" s="221" t="s">
        <v>153</v>
      </c>
      <c r="H429" s="222">
        <v>281.12099999999998</v>
      </c>
      <c r="I429" s="223"/>
      <c r="J429" s="224">
        <f>ROUND(I429*H429,2)</f>
        <v>0</v>
      </c>
      <c r="K429" s="225"/>
      <c r="L429" s="43"/>
      <c r="M429" s="226" t="s">
        <v>1</v>
      </c>
      <c r="N429" s="227" t="s">
        <v>45</v>
      </c>
      <c r="O429" s="90"/>
      <c r="P429" s="228">
        <f>O429*H429</f>
        <v>0</v>
      </c>
      <c r="Q429" s="228">
        <v>0</v>
      </c>
      <c r="R429" s="228">
        <f>Q429*H429</f>
        <v>0</v>
      </c>
      <c r="S429" s="228">
        <v>0</v>
      </c>
      <c r="T429" s="229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30" t="s">
        <v>227</v>
      </c>
      <c r="AT429" s="230" t="s">
        <v>150</v>
      </c>
      <c r="AU429" s="230" t="s">
        <v>90</v>
      </c>
      <c r="AY429" s="16" t="s">
        <v>148</v>
      </c>
      <c r="BE429" s="231">
        <f>IF(N429="základní",J429,0)</f>
        <v>0</v>
      </c>
      <c r="BF429" s="231">
        <f>IF(N429="snížená",J429,0)</f>
        <v>0</v>
      </c>
      <c r="BG429" s="231">
        <f>IF(N429="zákl. přenesená",J429,0)</f>
        <v>0</v>
      </c>
      <c r="BH429" s="231">
        <f>IF(N429="sníž. přenesená",J429,0)</f>
        <v>0</v>
      </c>
      <c r="BI429" s="231">
        <f>IF(N429="nulová",J429,0)</f>
        <v>0</v>
      </c>
      <c r="BJ429" s="16" t="s">
        <v>88</v>
      </c>
      <c r="BK429" s="231">
        <f>ROUND(I429*H429,2)</f>
        <v>0</v>
      </c>
      <c r="BL429" s="16" t="s">
        <v>227</v>
      </c>
      <c r="BM429" s="230" t="s">
        <v>731</v>
      </c>
    </row>
    <row r="430" s="13" customFormat="1">
      <c r="A430" s="13"/>
      <c r="B430" s="232"/>
      <c r="C430" s="233"/>
      <c r="D430" s="234" t="s">
        <v>156</v>
      </c>
      <c r="E430" s="235" t="s">
        <v>1</v>
      </c>
      <c r="F430" s="236" t="s">
        <v>732</v>
      </c>
      <c r="G430" s="233"/>
      <c r="H430" s="237">
        <v>281.12099999999998</v>
      </c>
      <c r="I430" s="238"/>
      <c r="J430" s="233"/>
      <c r="K430" s="233"/>
      <c r="L430" s="239"/>
      <c r="M430" s="240"/>
      <c r="N430" s="241"/>
      <c r="O430" s="241"/>
      <c r="P430" s="241"/>
      <c r="Q430" s="241"/>
      <c r="R430" s="241"/>
      <c r="S430" s="241"/>
      <c r="T430" s="24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3" t="s">
        <v>156</v>
      </c>
      <c r="AU430" s="243" t="s">
        <v>90</v>
      </c>
      <c r="AV430" s="13" t="s">
        <v>90</v>
      </c>
      <c r="AW430" s="13" t="s">
        <v>34</v>
      </c>
      <c r="AX430" s="13" t="s">
        <v>80</v>
      </c>
      <c r="AY430" s="243" t="s">
        <v>148</v>
      </c>
    </row>
    <row r="431" s="14" customFormat="1">
      <c r="A431" s="14"/>
      <c r="B431" s="244"/>
      <c r="C431" s="245"/>
      <c r="D431" s="234" t="s">
        <v>156</v>
      </c>
      <c r="E431" s="246" t="s">
        <v>1</v>
      </c>
      <c r="F431" s="247" t="s">
        <v>158</v>
      </c>
      <c r="G431" s="245"/>
      <c r="H431" s="248">
        <v>281.12099999999998</v>
      </c>
      <c r="I431" s="249"/>
      <c r="J431" s="245"/>
      <c r="K431" s="245"/>
      <c r="L431" s="250"/>
      <c r="M431" s="251"/>
      <c r="N431" s="252"/>
      <c r="O431" s="252"/>
      <c r="P431" s="252"/>
      <c r="Q431" s="252"/>
      <c r="R431" s="252"/>
      <c r="S431" s="252"/>
      <c r="T431" s="253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4" t="s">
        <v>156</v>
      </c>
      <c r="AU431" s="254" t="s">
        <v>90</v>
      </c>
      <c r="AV431" s="14" t="s">
        <v>154</v>
      </c>
      <c r="AW431" s="14" t="s">
        <v>34</v>
      </c>
      <c r="AX431" s="14" t="s">
        <v>88</v>
      </c>
      <c r="AY431" s="254" t="s">
        <v>148</v>
      </c>
    </row>
    <row r="432" s="2" customFormat="1" ht="24.15" customHeight="1">
      <c r="A432" s="37"/>
      <c r="B432" s="38"/>
      <c r="C432" s="218" t="s">
        <v>733</v>
      </c>
      <c r="D432" s="218" t="s">
        <v>629</v>
      </c>
      <c r="E432" s="219" t="s">
        <v>734</v>
      </c>
      <c r="F432" s="220" t="s">
        <v>735</v>
      </c>
      <c r="G432" s="221" t="s">
        <v>153</v>
      </c>
      <c r="H432" s="222">
        <v>323.28899999999999</v>
      </c>
      <c r="I432" s="223"/>
      <c r="J432" s="224">
        <f>ROUND(I432*H432,2)</f>
        <v>0</v>
      </c>
      <c r="K432" s="225"/>
      <c r="L432" s="43"/>
      <c r="M432" s="226" t="s">
        <v>1</v>
      </c>
      <c r="N432" s="227" t="s">
        <v>45</v>
      </c>
      <c r="O432" s="90"/>
      <c r="P432" s="228">
        <f>O432*H432</f>
        <v>0</v>
      </c>
      <c r="Q432" s="228">
        <v>0</v>
      </c>
      <c r="R432" s="228">
        <f>Q432*H432</f>
        <v>0</v>
      </c>
      <c r="S432" s="228">
        <v>0</v>
      </c>
      <c r="T432" s="229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30" t="s">
        <v>227</v>
      </c>
      <c r="AT432" s="230" t="s">
        <v>150</v>
      </c>
      <c r="AU432" s="230" t="s">
        <v>90</v>
      </c>
      <c r="AY432" s="16" t="s">
        <v>148</v>
      </c>
      <c r="BE432" s="231">
        <f>IF(N432="základní",J432,0)</f>
        <v>0</v>
      </c>
      <c r="BF432" s="231">
        <f>IF(N432="snížená",J432,0)</f>
        <v>0</v>
      </c>
      <c r="BG432" s="231">
        <f>IF(N432="zákl. přenesená",J432,0)</f>
        <v>0</v>
      </c>
      <c r="BH432" s="231">
        <f>IF(N432="sníž. přenesená",J432,0)</f>
        <v>0</v>
      </c>
      <c r="BI432" s="231">
        <f>IF(N432="nulová",J432,0)</f>
        <v>0</v>
      </c>
      <c r="BJ432" s="16" t="s">
        <v>88</v>
      </c>
      <c r="BK432" s="231">
        <f>ROUND(I432*H432,2)</f>
        <v>0</v>
      </c>
      <c r="BL432" s="16" t="s">
        <v>227</v>
      </c>
      <c r="BM432" s="230" t="s">
        <v>736</v>
      </c>
    </row>
    <row r="433" s="13" customFormat="1">
      <c r="A433" s="13"/>
      <c r="B433" s="232"/>
      <c r="C433" s="233"/>
      <c r="D433" s="234" t="s">
        <v>156</v>
      </c>
      <c r="E433" s="235" t="s">
        <v>1</v>
      </c>
      <c r="F433" s="236" t="s">
        <v>674</v>
      </c>
      <c r="G433" s="233"/>
      <c r="H433" s="237">
        <v>323.28899999999999</v>
      </c>
      <c r="I433" s="238"/>
      <c r="J433" s="233"/>
      <c r="K433" s="233"/>
      <c r="L433" s="239"/>
      <c r="M433" s="240"/>
      <c r="N433" s="241"/>
      <c r="O433" s="241"/>
      <c r="P433" s="241"/>
      <c r="Q433" s="241"/>
      <c r="R433" s="241"/>
      <c r="S433" s="241"/>
      <c r="T433" s="24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3" t="s">
        <v>156</v>
      </c>
      <c r="AU433" s="243" t="s">
        <v>90</v>
      </c>
      <c r="AV433" s="13" t="s">
        <v>90</v>
      </c>
      <c r="AW433" s="13" t="s">
        <v>34</v>
      </c>
      <c r="AX433" s="13" t="s">
        <v>88</v>
      </c>
      <c r="AY433" s="243" t="s">
        <v>148</v>
      </c>
    </row>
    <row r="434" s="14" customFormat="1">
      <c r="A434" s="14"/>
      <c r="B434" s="244"/>
      <c r="C434" s="245"/>
      <c r="D434" s="234" t="s">
        <v>156</v>
      </c>
      <c r="E434" s="246" t="s">
        <v>1</v>
      </c>
      <c r="F434" s="247" t="s">
        <v>158</v>
      </c>
      <c r="G434" s="245"/>
      <c r="H434" s="248">
        <v>323.28899999999999</v>
      </c>
      <c r="I434" s="249"/>
      <c r="J434" s="245"/>
      <c r="K434" s="245"/>
      <c r="L434" s="250"/>
      <c r="M434" s="251"/>
      <c r="N434" s="252"/>
      <c r="O434" s="252"/>
      <c r="P434" s="252"/>
      <c r="Q434" s="252"/>
      <c r="R434" s="252"/>
      <c r="S434" s="252"/>
      <c r="T434" s="253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4" t="s">
        <v>156</v>
      </c>
      <c r="AU434" s="254" t="s">
        <v>90</v>
      </c>
      <c r="AV434" s="14" t="s">
        <v>154</v>
      </c>
      <c r="AW434" s="14" t="s">
        <v>34</v>
      </c>
      <c r="AX434" s="14" t="s">
        <v>80</v>
      </c>
      <c r="AY434" s="254" t="s">
        <v>148</v>
      </c>
    </row>
    <row r="435" s="2" customFormat="1" ht="24.15" customHeight="1">
      <c r="A435" s="37"/>
      <c r="B435" s="38"/>
      <c r="C435" s="218" t="s">
        <v>737</v>
      </c>
      <c r="D435" s="218" t="s">
        <v>629</v>
      </c>
      <c r="E435" s="219" t="s">
        <v>738</v>
      </c>
      <c r="F435" s="220" t="s">
        <v>739</v>
      </c>
      <c r="G435" s="221" t="s">
        <v>153</v>
      </c>
      <c r="H435" s="222">
        <v>323.28899999999999</v>
      </c>
      <c r="I435" s="223"/>
      <c r="J435" s="224">
        <f>ROUND(I435*H435,2)</f>
        <v>0</v>
      </c>
      <c r="K435" s="225"/>
      <c r="L435" s="43"/>
      <c r="M435" s="226" t="s">
        <v>1</v>
      </c>
      <c r="N435" s="227" t="s">
        <v>45</v>
      </c>
      <c r="O435" s="90"/>
      <c r="P435" s="228">
        <f>O435*H435</f>
        <v>0</v>
      </c>
      <c r="Q435" s="228">
        <v>0</v>
      </c>
      <c r="R435" s="228">
        <f>Q435*H435</f>
        <v>0</v>
      </c>
      <c r="S435" s="228">
        <v>0</v>
      </c>
      <c r="T435" s="229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30" t="s">
        <v>227</v>
      </c>
      <c r="AT435" s="230" t="s">
        <v>150</v>
      </c>
      <c r="AU435" s="230" t="s">
        <v>90</v>
      </c>
      <c r="AY435" s="16" t="s">
        <v>148</v>
      </c>
      <c r="BE435" s="231">
        <f>IF(N435="základní",J435,0)</f>
        <v>0</v>
      </c>
      <c r="BF435" s="231">
        <f>IF(N435="snížená",J435,0)</f>
        <v>0</v>
      </c>
      <c r="BG435" s="231">
        <f>IF(N435="zákl. přenesená",J435,0)</f>
        <v>0</v>
      </c>
      <c r="BH435" s="231">
        <f>IF(N435="sníž. přenesená",J435,0)</f>
        <v>0</v>
      </c>
      <c r="BI435" s="231">
        <f>IF(N435="nulová",J435,0)</f>
        <v>0</v>
      </c>
      <c r="BJ435" s="16" t="s">
        <v>88</v>
      </c>
      <c r="BK435" s="231">
        <f>ROUND(I435*H435,2)</f>
        <v>0</v>
      </c>
      <c r="BL435" s="16" t="s">
        <v>227</v>
      </c>
      <c r="BM435" s="230" t="s">
        <v>740</v>
      </c>
    </row>
    <row r="436" s="2" customFormat="1" ht="37.8" customHeight="1">
      <c r="A436" s="37"/>
      <c r="B436" s="38"/>
      <c r="C436" s="218" t="s">
        <v>741</v>
      </c>
      <c r="D436" s="218" t="s">
        <v>150</v>
      </c>
      <c r="E436" s="219" t="s">
        <v>742</v>
      </c>
      <c r="F436" s="220" t="s">
        <v>743</v>
      </c>
      <c r="G436" s="221" t="s">
        <v>624</v>
      </c>
      <c r="H436" s="270"/>
      <c r="I436" s="223"/>
      <c r="J436" s="224">
        <f>ROUND(I436*H436,2)</f>
        <v>0</v>
      </c>
      <c r="K436" s="225"/>
      <c r="L436" s="43"/>
      <c r="M436" s="226" t="s">
        <v>1</v>
      </c>
      <c r="N436" s="227" t="s">
        <v>45</v>
      </c>
      <c r="O436" s="90"/>
      <c r="P436" s="228">
        <f>O436*H436</f>
        <v>0</v>
      </c>
      <c r="Q436" s="228">
        <v>0</v>
      </c>
      <c r="R436" s="228">
        <f>Q436*H436</f>
        <v>0</v>
      </c>
      <c r="S436" s="228">
        <v>0</v>
      </c>
      <c r="T436" s="229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230" t="s">
        <v>227</v>
      </c>
      <c r="AT436" s="230" t="s">
        <v>150</v>
      </c>
      <c r="AU436" s="230" t="s">
        <v>90</v>
      </c>
      <c r="AY436" s="16" t="s">
        <v>148</v>
      </c>
      <c r="BE436" s="231">
        <f>IF(N436="základní",J436,0)</f>
        <v>0</v>
      </c>
      <c r="BF436" s="231">
        <f>IF(N436="snížená",J436,0)</f>
        <v>0</v>
      </c>
      <c r="BG436" s="231">
        <f>IF(N436="zákl. přenesená",J436,0)</f>
        <v>0</v>
      </c>
      <c r="BH436" s="231">
        <f>IF(N436="sníž. přenesená",J436,0)</f>
        <v>0</v>
      </c>
      <c r="BI436" s="231">
        <f>IF(N436="nulová",J436,0)</f>
        <v>0</v>
      </c>
      <c r="BJ436" s="16" t="s">
        <v>88</v>
      </c>
      <c r="BK436" s="231">
        <f>ROUND(I436*H436,2)</f>
        <v>0</v>
      </c>
      <c r="BL436" s="16" t="s">
        <v>227</v>
      </c>
      <c r="BM436" s="230" t="s">
        <v>744</v>
      </c>
    </row>
    <row r="437" s="12" customFormat="1" ht="22.8" customHeight="1">
      <c r="A437" s="12"/>
      <c r="B437" s="202"/>
      <c r="C437" s="203"/>
      <c r="D437" s="204" t="s">
        <v>79</v>
      </c>
      <c r="E437" s="216" t="s">
        <v>745</v>
      </c>
      <c r="F437" s="216" t="s">
        <v>746</v>
      </c>
      <c r="G437" s="203"/>
      <c r="H437" s="203"/>
      <c r="I437" s="206"/>
      <c r="J437" s="217">
        <f>BK437</f>
        <v>0</v>
      </c>
      <c r="K437" s="203"/>
      <c r="L437" s="208"/>
      <c r="M437" s="209"/>
      <c r="N437" s="210"/>
      <c r="O437" s="210"/>
      <c r="P437" s="211">
        <f>SUM(P438:P445)</f>
        <v>0</v>
      </c>
      <c r="Q437" s="210"/>
      <c r="R437" s="211">
        <f>SUM(R438:R445)</f>
        <v>4.0772769900000005</v>
      </c>
      <c r="S437" s="210"/>
      <c r="T437" s="212">
        <f>SUM(T438:T445)</f>
        <v>0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13" t="s">
        <v>90</v>
      </c>
      <c r="AT437" s="214" t="s">
        <v>79</v>
      </c>
      <c r="AU437" s="214" t="s">
        <v>88</v>
      </c>
      <c r="AY437" s="213" t="s">
        <v>148</v>
      </c>
      <c r="BK437" s="215">
        <f>SUM(BK438:BK445)</f>
        <v>0</v>
      </c>
    </row>
    <row r="438" s="2" customFormat="1" ht="49.05" customHeight="1">
      <c r="A438" s="37"/>
      <c r="B438" s="38"/>
      <c r="C438" s="218" t="s">
        <v>747</v>
      </c>
      <c r="D438" s="218" t="s">
        <v>150</v>
      </c>
      <c r="E438" s="219" t="s">
        <v>748</v>
      </c>
      <c r="F438" s="220" t="s">
        <v>749</v>
      </c>
      <c r="G438" s="221" t="s">
        <v>153</v>
      </c>
      <c r="H438" s="222">
        <v>201.61000000000001</v>
      </c>
      <c r="I438" s="223"/>
      <c r="J438" s="224">
        <f>ROUND(I438*H438,2)</f>
        <v>0</v>
      </c>
      <c r="K438" s="225"/>
      <c r="L438" s="43"/>
      <c r="M438" s="226" t="s">
        <v>1</v>
      </c>
      <c r="N438" s="227" t="s">
        <v>45</v>
      </c>
      <c r="O438" s="90"/>
      <c r="P438" s="228">
        <f>O438*H438</f>
        <v>0</v>
      </c>
      <c r="Q438" s="228">
        <v>0.02</v>
      </c>
      <c r="R438" s="228">
        <f>Q438*H438</f>
        <v>4.0322000000000005</v>
      </c>
      <c r="S438" s="228">
        <v>0</v>
      </c>
      <c r="T438" s="229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230" t="s">
        <v>227</v>
      </c>
      <c r="AT438" s="230" t="s">
        <v>150</v>
      </c>
      <c r="AU438" s="230" t="s">
        <v>90</v>
      </c>
      <c r="AY438" s="16" t="s">
        <v>148</v>
      </c>
      <c r="BE438" s="231">
        <f>IF(N438="základní",J438,0)</f>
        <v>0</v>
      </c>
      <c r="BF438" s="231">
        <f>IF(N438="snížená",J438,0)</f>
        <v>0</v>
      </c>
      <c r="BG438" s="231">
        <f>IF(N438="zákl. přenesená",J438,0)</f>
        <v>0</v>
      </c>
      <c r="BH438" s="231">
        <f>IF(N438="sníž. přenesená",J438,0)</f>
        <v>0</v>
      </c>
      <c r="BI438" s="231">
        <f>IF(N438="nulová",J438,0)</f>
        <v>0</v>
      </c>
      <c r="BJ438" s="16" t="s">
        <v>88</v>
      </c>
      <c r="BK438" s="231">
        <f>ROUND(I438*H438,2)</f>
        <v>0</v>
      </c>
      <c r="BL438" s="16" t="s">
        <v>227</v>
      </c>
      <c r="BM438" s="230" t="s">
        <v>750</v>
      </c>
    </row>
    <row r="439" s="13" customFormat="1">
      <c r="A439" s="13"/>
      <c r="B439" s="232"/>
      <c r="C439" s="233"/>
      <c r="D439" s="234" t="s">
        <v>156</v>
      </c>
      <c r="E439" s="235" t="s">
        <v>1</v>
      </c>
      <c r="F439" s="236" t="s">
        <v>558</v>
      </c>
      <c r="G439" s="233"/>
      <c r="H439" s="237">
        <v>201.61000000000001</v>
      </c>
      <c r="I439" s="238"/>
      <c r="J439" s="233"/>
      <c r="K439" s="233"/>
      <c r="L439" s="239"/>
      <c r="M439" s="240"/>
      <c r="N439" s="241"/>
      <c r="O439" s="241"/>
      <c r="P439" s="241"/>
      <c r="Q439" s="241"/>
      <c r="R439" s="241"/>
      <c r="S439" s="241"/>
      <c r="T439" s="24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3" t="s">
        <v>156</v>
      </c>
      <c r="AU439" s="243" t="s">
        <v>90</v>
      </c>
      <c r="AV439" s="13" t="s">
        <v>90</v>
      </c>
      <c r="AW439" s="13" t="s">
        <v>34</v>
      </c>
      <c r="AX439" s="13" t="s">
        <v>80</v>
      </c>
      <c r="AY439" s="243" t="s">
        <v>148</v>
      </c>
    </row>
    <row r="440" s="14" customFormat="1">
      <c r="A440" s="14"/>
      <c r="B440" s="244"/>
      <c r="C440" s="245"/>
      <c r="D440" s="234" t="s">
        <v>156</v>
      </c>
      <c r="E440" s="246" t="s">
        <v>1</v>
      </c>
      <c r="F440" s="247" t="s">
        <v>158</v>
      </c>
      <c r="G440" s="245"/>
      <c r="H440" s="248">
        <v>201.61000000000001</v>
      </c>
      <c r="I440" s="249"/>
      <c r="J440" s="245"/>
      <c r="K440" s="245"/>
      <c r="L440" s="250"/>
      <c r="M440" s="251"/>
      <c r="N440" s="252"/>
      <c r="O440" s="252"/>
      <c r="P440" s="252"/>
      <c r="Q440" s="252"/>
      <c r="R440" s="252"/>
      <c r="S440" s="252"/>
      <c r="T440" s="253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4" t="s">
        <v>156</v>
      </c>
      <c r="AU440" s="254" t="s">
        <v>90</v>
      </c>
      <c r="AV440" s="14" t="s">
        <v>154</v>
      </c>
      <c r="AW440" s="14" t="s">
        <v>34</v>
      </c>
      <c r="AX440" s="14" t="s">
        <v>88</v>
      </c>
      <c r="AY440" s="254" t="s">
        <v>148</v>
      </c>
    </row>
    <row r="441" s="2" customFormat="1" ht="37.8" customHeight="1">
      <c r="A441" s="37"/>
      <c r="B441" s="38"/>
      <c r="C441" s="218" t="s">
        <v>751</v>
      </c>
      <c r="D441" s="218" t="s">
        <v>150</v>
      </c>
      <c r="E441" s="219" t="s">
        <v>752</v>
      </c>
      <c r="F441" s="220" t="s">
        <v>753</v>
      </c>
      <c r="G441" s="221" t="s">
        <v>153</v>
      </c>
      <c r="H441" s="222">
        <v>201.61000000000001</v>
      </c>
      <c r="I441" s="223"/>
      <c r="J441" s="224">
        <f>ROUND(I441*H441,2)</f>
        <v>0</v>
      </c>
      <c r="K441" s="225"/>
      <c r="L441" s="43"/>
      <c r="M441" s="226" t="s">
        <v>1</v>
      </c>
      <c r="N441" s="227" t="s">
        <v>45</v>
      </c>
      <c r="O441" s="90"/>
      <c r="P441" s="228">
        <f>O441*H441</f>
        <v>0</v>
      </c>
      <c r="Q441" s="228">
        <v>0.00010000000000000001</v>
      </c>
      <c r="R441" s="228">
        <f>Q441*H441</f>
        <v>0.020161000000000002</v>
      </c>
      <c r="S441" s="228">
        <v>0</v>
      </c>
      <c r="T441" s="229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230" t="s">
        <v>227</v>
      </c>
      <c r="AT441" s="230" t="s">
        <v>150</v>
      </c>
      <c r="AU441" s="230" t="s">
        <v>90</v>
      </c>
      <c r="AY441" s="16" t="s">
        <v>148</v>
      </c>
      <c r="BE441" s="231">
        <f>IF(N441="základní",J441,0)</f>
        <v>0</v>
      </c>
      <c r="BF441" s="231">
        <f>IF(N441="snížená",J441,0)</f>
        <v>0</v>
      </c>
      <c r="BG441" s="231">
        <f>IF(N441="zákl. přenesená",J441,0)</f>
        <v>0</v>
      </c>
      <c r="BH441" s="231">
        <f>IF(N441="sníž. přenesená",J441,0)</f>
        <v>0</v>
      </c>
      <c r="BI441" s="231">
        <f>IF(N441="nulová",J441,0)</f>
        <v>0</v>
      </c>
      <c r="BJ441" s="16" t="s">
        <v>88</v>
      </c>
      <c r="BK441" s="231">
        <f>ROUND(I441*H441,2)</f>
        <v>0</v>
      </c>
      <c r="BL441" s="16" t="s">
        <v>227</v>
      </c>
      <c r="BM441" s="230" t="s">
        <v>754</v>
      </c>
    </row>
    <row r="442" s="2" customFormat="1" ht="37.8" customHeight="1">
      <c r="A442" s="37"/>
      <c r="B442" s="38"/>
      <c r="C442" s="218" t="s">
        <v>755</v>
      </c>
      <c r="D442" s="218" t="s">
        <v>150</v>
      </c>
      <c r="E442" s="219" t="s">
        <v>756</v>
      </c>
      <c r="F442" s="220" t="s">
        <v>757</v>
      </c>
      <c r="G442" s="221" t="s">
        <v>153</v>
      </c>
      <c r="H442" s="222">
        <v>201.61000000000001</v>
      </c>
      <c r="I442" s="223"/>
      <c r="J442" s="224">
        <f>ROUND(I442*H442,2)</f>
        <v>0</v>
      </c>
      <c r="K442" s="225"/>
      <c r="L442" s="43"/>
      <c r="M442" s="226" t="s">
        <v>1</v>
      </c>
      <c r="N442" s="227" t="s">
        <v>45</v>
      </c>
      <c r="O442" s="90"/>
      <c r="P442" s="228">
        <f>O442*H442</f>
        <v>0</v>
      </c>
      <c r="Q442" s="228">
        <v>0</v>
      </c>
      <c r="R442" s="228">
        <f>Q442*H442</f>
        <v>0</v>
      </c>
      <c r="S442" s="228">
        <v>0</v>
      </c>
      <c r="T442" s="229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30" t="s">
        <v>227</v>
      </c>
      <c r="AT442" s="230" t="s">
        <v>150</v>
      </c>
      <c r="AU442" s="230" t="s">
        <v>90</v>
      </c>
      <c r="AY442" s="16" t="s">
        <v>148</v>
      </c>
      <c r="BE442" s="231">
        <f>IF(N442="základní",J442,0)</f>
        <v>0</v>
      </c>
      <c r="BF442" s="231">
        <f>IF(N442="snížená",J442,0)</f>
        <v>0</v>
      </c>
      <c r="BG442" s="231">
        <f>IF(N442="zákl. přenesená",J442,0)</f>
        <v>0</v>
      </c>
      <c r="BH442" s="231">
        <f>IF(N442="sníž. přenesená",J442,0)</f>
        <v>0</v>
      </c>
      <c r="BI442" s="231">
        <f>IF(N442="nulová",J442,0)</f>
        <v>0</v>
      </c>
      <c r="BJ442" s="16" t="s">
        <v>88</v>
      </c>
      <c r="BK442" s="231">
        <f>ROUND(I442*H442,2)</f>
        <v>0</v>
      </c>
      <c r="BL442" s="16" t="s">
        <v>227</v>
      </c>
      <c r="BM442" s="230" t="s">
        <v>758</v>
      </c>
    </row>
    <row r="443" s="2" customFormat="1" ht="24.15" customHeight="1">
      <c r="A443" s="37"/>
      <c r="B443" s="38"/>
      <c r="C443" s="259" t="s">
        <v>759</v>
      </c>
      <c r="D443" s="259" t="s">
        <v>392</v>
      </c>
      <c r="E443" s="260" t="s">
        <v>760</v>
      </c>
      <c r="F443" s="261" t="s">
        <v>761</v>
      </c>
      <c r="G443" s="262" t="s">
        <v>153</v>
      </c>
      <c r="H443" s="263">
        <v>226.50899999999999</v>
      </c>
      <c r="I443" s="264"/>
      <c r="J443" s="265">
        <f>ROUND(I443*H443,2)</f>
        <v>0</v>
      </c>
      <c r="K443" s="266"/>
      <c r="L443" s="267"/>
      <c r="M443" s="268" t="s">
        <v>1</v>
      </c>
      <c r="N443" s="269" t="s">
        <v>45</v>
      </c>
      <c r="O443" s="90"/>
      <c r="P443" s="228">
        <f>O443*H443</f>
        <v>0</v>
      </c>
      <c r="Q443" s="228">
        <v>0.00011</v>
      </c>
      <c r="R443" s="228">
        <f>Q443*H443</f>
        <v>0.024915989999999999</v>
      </c>
      <c r="S443" s="228">
        <v>0</v>
      </c>
      <c r="T443" s="229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30" t="s">
        <v>303</v>
      </c>
      <c r="AT443" s="230" t="s">
        <v>392</v>
      </c>
      <c r="AU443" s="230" t="s">
        <v>90</v>
      </c>
      <c r="AY443" s="16" t="s">
        <v>148</v>
      </c>
      <c r="BE443" s="231">
        <f>IF(N443="základní",J443,0)</f>
        <v>0</v>
      </c>
      <c r="BF443" s="231">
        <f>IF(N443="snížená",J443,0)</f>
        <v>0</v>
      </c>
      <c r="BG443" s="231">
        <f>IF(N443="zákl. přenesená",J443,0)</f>
        <v>0</v>
      </c>
      <c r="BH443" s="231">
        <f>IF(N443="sníž. přenesená",J443,0)</f>
        <v>0</v>
      </c>
      <c r="BI443" s="231">
        <f>IF(N443="nulová",J443,0)</f>
        <v>0</v>
      </c>
      <c r="BJ443" s="16" t="s">
        <v>88</v>
      </c>
      <c r="BK443" s="231">
        <f>ROUND(I443*H443,2)</f>
        <v>0</v>
      </c>
      <c r="BL443" s="16" t="s">
        <v>227</v>
      </c>
      <c r="BM443" s="230" t="s">
        <v>762</v>
      </c>
    </row>
    <row r="444" s="13" customFormat="1">
      <c r="A444" s="13"/>
      <c r="B444" s="232"/>
      <c r="C444" s="233"/>
      <c r="D444" s="234" t="s">
        <v>156</v>
      </c>
      <c r="E444" s="233"/>
      <c r="F444" s="236" t="s">
        <v>763</v>
      </c>
      <c r="G444" s="233"/>
      <c r="H444" s="237">
        <v>226.50899999999999</v>
      </c>
      <c r="I444" s="238"/>
      <c r="J444" s="233"/>
      <c r="K444" s="233"/>
      <c r="L444" s="239"/>
      <c r="M444" s="240"/>
      <c r="N444" s="241"/>
      <c r="O444" s="241"/>
      <c r="P444" s="241"/>
      <c r="Q444" s="241"/>
      <c r="R444" s="241"/>
      <c r="S444" s="241"/>
      <c r="T444" s="24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3" t="s">
        <v>156</v>
      </c>
      <c r="AU444" s="243" t="s">
        <v>90</v>
      </c>
      <c r="AV444" s="13" t="s">
        <v>90</v>
      </c>
      <c r="AW444" s="13" t="s">
        <v>4</v>
      </c>
      <c r="AX444" s="13" t="s">
        <v>88</v>
      </c>
      <c r="AY444" s="243" t="s">
        <v>148</v>
      </c>
    </row>
    <row r="445" s="2" customFormat="1" ht="44.25" customHeight="1">
      <c r="A445" s="37"/>
      <c r="B445" s="38"/>
      <c r="C445" s="218" t="s">
        <v>764</v>
      </c>
      <c r="D445" s="218" t="s">
        <v>150</v>
      </c>
      <c r="E445" s="219" t="s">
        <v>765</v>
      </c>
      <c r="F445" s="220" t="s">
        <v>766</v>
      </c>
      <c r="G445" s="221" t="s">
        <v>624</v>
      </c>
      <c r="H445" s="270"/>
      <c r="I445" s="223"/>
      <c r="J445" s="224">
        <f>ROUND(I445*H445,2)</f>
        <v>0</v>
      </c>
      <c r="K445" s="225"/>
      <c r="L445" s="43"/>
      <c r="M445" s="226" t="s">
        <v>1</v>
      </c>
      <c r="N445" s="227" t="s">
        <v>45</v>
      </c>
      <c r="O445" s="90"/>
      <c r="P445" s="228">
        <f>O445*H445</f>
        <v>0</v>
      </c>
      <c r="Q445" s="228">
        <v>0</v>
      </c>
      <c r="R445" s="228">
        <f>Q445*H445</f>
        <v>0</v>
      </c>
      <c r="S445" s="228">
        <v>0</v>
      </c>
      <c r="T445" s="229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30" t="s">
        <v>227</v>
      </c>
      <c r="AT445" s="230" t="s">
        <v>150</v>
      </c>
      <c r="AU445" s="230" t="s">
        <v>90</v>
      </c>
      <c r="AY445" s="16" t="s">
        <v>148</v>
      </c>
      <c r="BE445" s="231">
        <f>IF(N445="základní",J445,0)</f>
        <v>0</v>
      </c>
      <c r="BF445" s="231">
        <f>IF(N445="snížená",J445,0)</f>
        <v>0</v>
      </c>
      <c r="BG445" s="231">
        <f>IF(N445="zákl. přenesená",J445,0)</f>
        <v>0</v>
      </c>
      <c r="BH445" s="231">
        <f>IF(N445="sníž. přenesená",J445,0)</f>
        <v>0</v>
      </c>
      <c r="BI445" s="231">
        <f>IF(N445="nulová",J445,0)</f>
        <v>0</v>
      </c>
      <c r="BJ445" s="16" t="s">
        <v>88</v>
      </c>
      <c r="BK445" s="231">
        <f>ROUND(I445*H445,2)</f>
        <v>0</v>
      </c>
      <c r="BL445" s="16" t="s">
        <v>227</v>
      </c>
      <c r="BM445" s="230" t="s">
        <v>767</v>
      </c>
    </row>
    <row r="446" s="12" customFormat="1" ht="22.8" customHeight="1">
      <c r="A446" s="12"/>
      <c r="B446" s="202"/>
      <c r="C446" s="203"/>
      <c r="D446" s="204" t="s">
        <v>79</v>
      </c>
      <c r="E446" s="216" t="s">
        <v>768</v>
      </c>
      <c r="F446" s="216" t="s">
        <v>769</v>
      </c>
      <c r="G446" s="203"/>
      <c r="H446" s="203"/>
      <c r="I446" s="206"/>
      <c r="J446" s="217">
        <f>BK446</f>
        <v>0</v>
      </c>
      <c r="K446" s="203"/>
      <c r="L446" s="208"/>
      <c r="M446" s="209"/>
      <c r="N446" s="210"/>
      <c r="O446" s="210"/>
      <c r="P446" s="211">
        <f>SUM(P447:P454)</f>
        <v>0</v>
      </c>
      <c r="Q446" s="210"/>
      <c r="R446" s="211">
        <f>SUM(R447:R454)</f>
        <v>0.175568</v>
      </c>
      <c r="S446" s="210"/>
      <c r="T446" s="212">
        <f>SUM(T447:T454)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13" t="s">
        <v>90</v>
      </c>
      <c r="AT446" s="214" t="s">
        <v>79</v>
      </c>
      <c r="AU446" s="214" t="s">
        <v>88</v>
      </c>
      <c r="AY446" s="213" t="s">
        <v>148</v>
      </c>
      <c r="BK446" s="215">
        <f>SUM(BK447:BK454)</f>
        <v>0</v>
      </c>
    </row>
    <row r="447" s="2" customFormat="1" ht="33" customHeight="1">
      <c r="A447" s="37"/>
      <c r="B447" s="38"/>
      <c r="C447" s="218" t="s">
        <v>770</v>
      </c>
      <c r="D447" s="218" t="s">
        <v>150</v>
      </c>
      <c r="E447" s="219" t="s">
        <v>771</v>
      </c>
      <c r="F447" s="220" t="s">
        <v>772</v>
      </c>
      <c r="G447" s="221" t="s">
        <v>276</v>
      </c>
      <c r="H447" s="222">
        <v>49.799999999999997</v>
      </c>
      <c r="I447" s="223"/>
      <c r="J447" s="224">
        <f>ROUND(I447*H447,2)</f>
        <v>0</v>
      </c>
      <c r="K447" s="225"/>
      <c r="L447" s="43"/>
      <c r="M447" s="226" t="s">
        <v>1</v>
      </c>
      <c r="N447" s="227" t="s">
        <v>45</v>
      </c>
      <c r="O447" s="90"/>
      <c r="P447" s="228">
        <f>O447*H447</f>
        <v>0</v>
      </c>
      <c r="Q447" s="228">
        <v>0.0028600000000000001</v>
      </c>
      <c r="R447" s="228">
        <f>Q447*H447</f>
        <v>0.142428</v>
      </c>
      <c r="S447" s="228">
        <v>0</v>
      </c>
      <c r="T447" s="229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230" t="s">
        <v>227</v>
      </c>
      <c r="AT447" s="230" t="s">
        <v>150</v>
      </c>
      <c r="AU447" s="230" t="s">
        <v>90</v>
      </c>
      <c r="AY447" s="16" t="s">
        <v>148</v>
      </c>
      <c r="BE447" s="231">
        <f>IF(N447="základní",J447,0)</f>
        <v>0</v>
      </c>
      <c r="BF447" s="231">
        <f>IF(N447="snížená",J447,0)</f>
        <v>0</v>
      </c>
      <c r="BG447" s="231">
        <f>IF(N447="zákl. přenesená",J447,0)</f>
        <v>0</v>
      </c>
      <c r="BH447" s="231">
        <f>IF(N447="sníž. přenesená",J447,0)</f>
        <v>0</v>
      </c>
      <c r="BI447" s="231">
        <f>IF(N447="nulová",J447,0)</f>
        <v>0</v>
      </c>
      <c r="BJ447" s="16" t="s">
        <v>88</v>
      </c>
      <c r="BK447" s="231">
        <f>ROUND(I447*H447,2)</f>
        <v>0</v>
      </c>
      <c r="BL447" s="16" t="s">
        <v>227</v>
      </c>
      <c r="BM447" s="230" t="s">
        <v>773</v>
      </c>
    </row>
    <row r="448" s="13" customFormat="1">
      <c r="A448" s="13"/>
      <c r="B448" s="232"/>
      <c r="C448" s="233"/>
      <c r="D448" s="234" t="s">
        <v>156</v>
      </c>
      <c r="E448" s="235" t="s">
        <v>1</v>
      </c>
      <c r="F448" s="236" t="s">
        <v>774</v>
      </c>
      <c r="G448" s="233"/>
      <c r="H448" s="237">
        <v>49.799999999999997</v>
      </c>
      <c r="I448" s="238"/>
      <c r="J448" s="233"/>
      <c r="K448" s="233"/>
      <c r="L448" s="239"/>
      <c r="M448" s="240"/>
      <c r="N448" s="241"/>
      <c r="O448" s="241"/>
      <c r="P448" s="241"/>
      <c r="Q448" s="241"/>
      <c r="R448" s="241"/>
      <c r="S448" s="241"/>
      <c r="T448" s="24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3" t="s">
        <v>156</v>
      </c>
      <c r="AU448" s="243" t="s">
        <v>90</v>
      </c>
      <c r="AV448" s="13" t="s">
        <v>90</v>
      </c>
      <c r="AW448" s="13" t="s">
        <v>34</v>
      </c>
      <c r="AX448" s="13" t="s">
        <v>80</v>
      </c>
      <c r="AY448" s="243" t="s">
        <v>148</v>
      </c>
    </row>
    <row r="449" s="14" customFormat="1">
      <c r="A449" s="14"/>
      <c r="B449" s="244"/>
      <c r="C449" s="245"/>
      <c r="D449" s="234" t="s">
        <v>156</v>
      </c>
      <c r="E449" s="246" t="s">
        <v>1</v>
      </c>
      <c r="F449" s="247" t="s">
        <v>158</v>
      </c>
      <c r="G449" s="245"/>
      <c r="H449" s="248">
        <v>49.799999999999997</v>
      </c>
      <c r="I449" s="249"/>
      <c r="J449" s="245"/>
      <c r="K449" s="245"/>
      <c r="L449" s="250"/>
      <c r="M449" s="251"/>
      <c r="N449" s="252"/>
      <c r="O449" s="252"/>
      <c r="P449" s="252"/>
      <c r="Q449" s="252"/>
      <c r="R449" s="252"/>
      <c r="S449" s="252"/>
      <c r="T449" s="253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4" t="s">
        <v>156</v>
      </c>
      <c r="AU449" s="254" t="s">
        <v>90</v>
      </c>
      <c r="AV449" s="14" t="s">
        <v>154</v>
      </c>
      <c r="AW449" s="14" t="s">
        <v>34</v>
      </c>
      <c r="AX449" s="14" t="s">
        <v>88</v>
      </c>
      <c r="AY449" s="254" t="s">
        <v>148</v>
      </c>
    </row>
    <row r="450" s="2" customFormat="1" ht="37.8" customHeight="1">
      <c r="A450" s="37"/>
      <c r="B450" s="38"/>
      <c r="C450" s="218" t="s">
        <v>775</v>
      </c>
      <c r="D450" s="218" t="s">
        <v>150</v>
      </c>
      <c r="E450" s="219" t="s">
        <v>776</v>
      </c>
      <c r="F450" s="220" t="s">
        <v>777</v>
      </c>
      <c r="G450" s="221" t="s">
        <v>281</v>
      </c>
      <c r="H450" s="222">
        <v>4</v>
      </c>
      <c r="I450" s="223"/>
      <c r="J450" s="224">
        <f>ROUND(I450*H450,2)</f>
        <v>0</v>
      </c>
      <c r="K450" s="225"/>
      <c r="L450" s="43"/>
      <c r="M450" s="226" t="s">
        <v>1</v>
      </c>
      <c r="N450" s="227" t="s">
        <v>45</v>
      </c>
      <c r="O450" s="90"/>
      <c r="P450" s="228">
        <f>O450*H450</f>
        <v>0</v>
      </c>
      <c r="Q450" s="228">
        <v>0.00048000000000000001</v>
      </c>
      <c r="R450" s="228">
        <f>Q450*H450</f>
        <v>0.0019200000000000001</v>
      </c>
      <c r="S450" s="228">
        <v>0</v>
      </c>
      <c r="T450" s="229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230" t="s">
        <v>227</v>
      </c>
      <c r="AT450" s="230" t="s">
        <v>150</v>
      </c>
      <c r="AU450" s="230" t="s">
        <v>90</v>
      </c>
      <c r="AY450" s="16" t="s">
        <v>148</v>
      </c>
      <c r="BE450" s="231">
        <f>IF(N450="základní",J450,0)</f>
        <v>0</v>
      </c>
      <c r="BF450" s="231">
        <f>IF(N450="snížená",J450,0)</f>
        <v>0</v>
      </c>
      <c r="BG450" s="231">
        <f>IF(N450="zákl. přenesená",J450,0)</f>
        <v>0</v>
      </c>
      <c r="BH450" s="231">
        <f>IF(N450="sníž. přenesená",J450,0)</f>
        <v>0</v>
      </c>
      <c r="BI450" s="231">
        <f>IF(N450="nulová",J450,0)</f>
        <v>0</v>
      </c>
      <c r="BJ450" s="16" t="s">
        <v>88</v>
      </c>
      <c r="BK450" s="231">
        <f>ROUND(I450*H450,2)</f>
        <v>0</v>
      </c>
      <c r="BL450" s="16" t="s">
        <v>227</v>
      </c>
      <c r="BM450" s="230" t="s">
        <v>778</v>
      </c>
    </row>
    <row r="451" s="2" customFormat="1" ht="33" customHeight="1">
      <c r="A451" s="37"/>
      <c r="B451" s="38"/>
      <c r="C451" s="218" t="s">
        <v>779</v>
      </c>
      <c r="D451" s="218" t="s">
        <v>150</v>
      </c>
      <c r="E451" s="219" t="s">
        <v>780</v>
      </c>
      <c r="F451" s="220" t="s">
        <v>781</v>
      </c>
      <c r="G451" s="221" t="s">
        <v>276</v>
      </c>
      <c r="H451" s="222">
        <v>14</v>
      </c>
      <c r="I451" s="223"/>
      <c r="J451" s="224">
        <f>ROUND(I451*H451,2)</f>
        <v>0</v>
      </c>
      <c r="K451" s="225"/>
      <c r="L451" s="43"/>
      <c r="M451" s="226" t="s">
        <v>1</v>
      </c>
      <c r="N451" s="227" t="s">
        <v>45</v>
      </c>
      <c r="O451" s="90"/>
      <c r="P451" s="228">
        <f>O451*H451</f>
        <v>0</v>
      </c>
      <c r="Q451" s="228">
        <v>0.0022300000000000002</v>
      </c>
      <c r="R451" s="228">
        <f>Q451*H451</f>
        <v>0.031220000000000005</v>
      </c>
      <c r="S451" s="228">
        <v>0</v>
      </c>
      <c r="T451" s="229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30" t="s">
        <v>227</v>
      </c>
      <c r="AT451" s="230" t="s">
        <v>150</v>
      </c>
      <c r="AU451" s="230" t="s">
        <v>90</v>
      </c>
      <c r="AY451" s="16" t="s">
        <v>148</v>
      </c>
      <c r="BE451" s="231">
        <f>IF(N451="základní",J451,0)</f>
        <v>0</v>
      </c>
      <c r="BF451" s="231">
        <f>IF(N451="snížená",J451,0)</f>
        <v>0</v>
      </c>
      <c r="BG451" s="231">
        <f>IF(N451="zákl. přenesená",J451,0)</f>
        <v>0</v>
      </c>
      <c r="BH451" s="231">
        <f>IF(N451="sníž. přenesená",J451,0)</f>
        <v>0</v>
      </c>
      <c r="BI451" s="231">
        <f>IF(N451="nulová",J451,0)</f>
        <v>0</v>
      </c>
      <c r="BJ451" s="16" t="s">
        <v>88</v>
      </c>
      <c r="BK451" s="231">
        <f>ROUND(I451*H451,2)</f>
        <v>0</v>
      </c>
      <c r="BL451" s="16" t="s">
        <v>227</v>
      </c>
      <c r="BM451" s="230" t="s">
        <v>782</v>
      </c>
    </row>
    <row r="452" s="13" customFormat="1">
      <c r="A452" s="13"/>
      <c r="B452" s="232"/>
      <c r="C452" s="233"/>
      <c r="D452" s="234" t="s">
        <v>156</v>
      </c>
      <c r="E452" s="235" t="s">
        <v>1</v>
      </c>
      <c r="F452" s="236" t="s">
        <v>783</v>
      </c>
      <c r="G452" s="233"/>
      <c r="H452" s="237">
        <v>14</v>
      </c>
      <c r="I452" s="238"/>
      <c r="J452" s="233"/>
      <c r="K452" s="233"/>
      <c r="L452" s="239"/>
      <c r="M452" s="240"/>
      <c r="N452" s="241"/>
      <c r="O452" s="241"/>
      <c r="P452" s="241"/>
      <c r="Q452" s="241"/>
      <c r="R452" s="241"/>
      <c r="S452" s="241"/>
      <c r="T452" s="24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3" t="s">
        <v>156</v>
      </c>
      <c r="AU452" s="243" t="s">
        <v>90</v>
      </c>
      <c r="AV452" s="13" t="s">
        <v>90</v>
      </c>
      <c r="AW452" s="13" t="s">
        <v>34</v>
      </c>
      <c r="AX452" s="13" t="s">
        <v>80</v>
      </c>
      <c r="AY452" s="243" t="s">
        <v>148</v>
      </c>
    </row>
    <row r="453" s="14" customFormat="1">
      <c r="A453" s="14"/>
      <c r="B453" s="244"/>
      <c r="C453" s="245"/>
      <c r="D453" s="234" t="s">
        <v>156</v>
      </c>
      <c r="E453" s="246" t="s">
        <v>1</v>
      </c>
      <c r="F453" s="247" t="s">
        <v>158</v>
      </c>
      <c r="G453" s="245"/>
      <c r="H453" s="248">
        <v>14</v>
      </c>
      <c r="I453" s="249"/>
      <c r="J453" s="245"/>
      <c r="K453" s="245"/>
      <c r="L453" s="250"/>
      <c r="M453" s="251"/>
      <c r="N453" s="252"/>
      <c r="O453" s="252"/>
      <c r="P453" s="252"/>
      <c r="Q453" s="252"/>
      <c r="R453" s="252"/>
      <c r="S453" s="252"/>
      <c r="T453" s="253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4" t="s">
        <v>156</v>
      </c>
      <c r="AU453" s="254" t="s">
        <v>90</v>
      </c>
      <c r="AV453" s="14" t="s">
        <v>154</v>
      </c>
      <c r="AW453" s="14" t="s">
        <v>34</v>
      </c>
      <c r="AX453" s="14" t="s">
        <v>88</v>
      </c>
      <c r="AY453" s="254" t="s">
        <v>148</v>
      </c>
    </row>
    <row r="454" s="2" customFormat="1" ht="44.25" customHeight="1">
      <c r="A454" s="37"/>
      <c r="B454" s="38"/>
      <c r="C454" s="218" t="s">
        <v>784</v>
      </c>
      <c r="D454" s="218" t="s">
        <v>150</v>
      </c>
      <c r="E454" s="219" t="s">
        <v>785</v>
      </c>
      <c r="F454" s="220" t="s">
        <v>786</v>
      </c>
      <c r="G454" s="221" t="s">
        <v>624</v>
      </c>
      <c r="H454" s="270"/>
      <c r="I454" s="223"/>
      <c r="J454" s="224">
        <f>ROUND(I454*H454,2)</f>
        <v>0</v>
      </c>
      <c r="K454" s="225"/>
      <c r="L454" s="43"/>
      <c r="M454" s="226" t="s">
        <v>1</v>
      </c>
      <c r="N454" s="227" t="s">
        <v>45</v>
      </c>
      <c r="O454" s="90"/>
      <c r="P454" s="228">
        <f>O454*H454</f>
        <v>0</v>
      </c>
      <c r="Q454" s="228">
        <v>0</v>
      </c>
      <c r="R454" s="228">
        <f>Q454*H454</f>
        <v>0</v>
      </c>
      <c r="S454" s="228">
        <v>0</v>
      </c>
      <c r="T454" s="229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230" t="s">
        <v>227</v>
      </c>
      <c r="AT454" s="230" t="s">
        <v>150</v>
      </c>
      <c r="AU454" s="230" t="s">
        <v>90</v>
      </c>
      <c r="AY454" s="16" t="s">
        <v>148</v>
      </c>
      <c r="BE454" s="231">
        <f>IF(N454="základní",J454,0)</f>
        <v>0</v>
      </c>
      <c r="BF454" s="231">
        <f>IF(N454="snížená",J454,0)</f>
        <v>0</v>
      </c>
      <c r="BG454" s="231">
        <f>IF(N454="zákl. přenesená",J454,0)</f>
        <v>0</v>
      </c>
      <c r="BH454" s="231">
        <f>IF(N454="sníž. přenesená",J454,0)</f>
        <v>0</v>
      </c>
      <c r="BI454" s="231">
        <f>IF(N454="nulová",J454,0)</f>
        <v>0</v>
      </c>
      <c r="BJ454" s="16" t="s">
        <v>88</v>
      </c>
      <c r="BK454" s="231">
        <f>ROUND(I454*H454,2)</f>
        <v>0</v>
      </c>
      <c r="BL454" s="16" t="s">
        <v>227</v>
      </c>
      <c r="BM454" s="230" t="s">
        <v>787</v>
      </c>
    </row>
    <row r="455" s="12" customFormat="1" ht="22.8" customHeight="1">
      <c r="A455" s="12"/>
      <c r="B455" s="202"/>
      <c r="C455" s="203"/>
      <c r="D455" s="204" t="s">
        <v>79</v>
      </c>
      <c r="E455" s="216" t="s">
        <v>788</v>
      </c>
      <c r="F455" s="216" t="s">
        <v>789</v>
      </c>
      <c r="G455" s="203"/>
      <c r="H455" s="203"/>
      <c r="I455" s="206"/>
      <c r="J455" s="217">
        <f>BK455</f>
        <v>0</v>
      </c>
      <c r="K455" s="203"/>
      <c r="L455" s="208"/>
      <c r="M455" s="209"/>
      <c r="N455" s="210"/>
      <c r="O455" s="210"/>
      <c r="P455" s="211">
        <f>SUM(P456:P458)</f>
        <v>0</v>
      </c>
      <c r="Q455" s="210"/>
      <c r="R455" s="211">
        <f>SUM(R456:R458)</f>
        <v>0.0050000000000000001</v>
      </c>
      <c r="S455" s="210"/>
      <c r="T455" s="212">
        <f>SUM(T456:T458)</f>
        <v>0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13" t="s">
        <v>90</v>
      </c>
      <c r="AT455" s="214" t="s">
        <v>79</v>
      </c>
      <c r="AU455" s="214" t="s">
        <v>88</v>
      </c>
      <c r="AY455" s="213" t="s">
        <v>148</v>
      </c>
      <c r="BK455" s="215">
        <f>SUM(BK456:BK458)</f>
        <v>0</v>
      </c>
    </row>
    <row r="456" s="2" customFormat="1" ht="21.75" customHeight="1">
      <c r="A456" s="37"/>
      <c r="B456" s="38"/>
      <c r="C456" s="218" t="s">
        <v>790</v>
      </c>
      <c r="D456" s="218" t="s">
        <v>150</v>
      </c>
      <c r="E456" s="219" t="s">
        <v>791</v>
      </c>
      <c r="F456" s="220" t="s">
        <v>792</v>
      </c>
      <c r="G456" s="221" t="s">
        <v>281</v>
      </c>
      <c r="H456" s="222">
        <v>1</v>
      </c>
      <c r="I456" s="223"/>
      <c r="J456" s="224">
        <f>ROUND(I456*H456,2)</f>
        <v>0</v>
      </c>
      <c r="K456" s="225"/>
      <c r="L456" s="43"/>
      <c r="M456" s="226" t="s">
        <v>1</v>
      </c>
      <c r="N456" s="227" t="s">
        <v>45</v>
      </c>
      <c r="O456" s="90"/>
      <c r="P456" s="228">
        <f>O456*H456</f>
        <v>0</v>
      </c>
      <c r="Q456" s="228">
        <v>0</v>
      </c>
      <c r="R456" s="228">
        <f>Q456*H456</f>
        <v>0</v>
      </c>
      <c r="S456" s="228">
        <v>0</v>
      </c>
      <c r="T456" s="229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230" t="s">
        <v>227</v>
      </c>
      <c r="AT456" s="230" t="s">
        <v>150</v>
      </c>
      <c r="AU456" s="230" t="s">
        <v>90</v>
      </c>
      <c r="AY456" s="16" t="s">
        <v>148</v>
      </c>
      <c r="BE456" s="231">
        <f>IF(N456="základní",J456,0)</f>
        <v>0</v>
      </c>
      <c r="BF456" s="231">
        <f>IF(N456="snížená",J456,0)</f>
        <v>0</v>
      </c>
      <c r="BG456" s="231">
        <f>IF(N456="zákl. přenesená",J456,0)</f>
        <v>0</v>
      </c>
      <c r="BH456" s="231">
        <f>IF(N456="sníž. přenesená",J456,0)</f>
        <v>0</v>
      </c>
      <c r="BI456" s="231">
        <f>IF(N456="nulová",J456,0)</f>
        <v>0</v>
      </c>
      <c r="BJ456" s="16" t="s">
        <v>88</v>
      </c>
      <c r="BK456" s="231">
        <f>ROUND(I456*H456,2)</f>
        <v>0</v>
      </c>
      <c r="BL456" s="16" t="s">
        <v>227</v>
      </c>
      <c r="BM456" s="230" t="s">
        <v>793</v>
      </c>
    </row>
    <row r="457" s="2" customFormat="1" ht="16.5" customHeight="1">
      <c r="A457" s="37"/>
      <c r="B457" s="38"/>
      <c r="C457" s="259" t="s">
        <v>794</v>
      </c>
      <c r="D457" s="259" t="s">
        <v>392</v>
      </c>
      <c r="E457" s="260" t="s">
        <v>795</v>
      </c>
      <c r="F457" s="261" t="s">
        <v>796</v>
      </c>
      <c r="G457" s="262" t="s">
        <v>281</v>
      </c>
      <c r="H457" s="263">
        <v>1</v>
      </c>
      <c r="I457" s="264"/>
      <c r="J457" s="265">
        <f>ROUND(I457*H457,2)</f>
        <v>0</v>
      </c>
      <c r="K457" s="266"/>
      <c r="L457" s="267"/>
      <c r="M457" s="268" t="s">
        <v>1</v>
      </c>
      <c r="N457" s="269" t="s">
        <v>45</v>
      </c>
      <c r="O457" s="90"/>
      <c r="P457" s="228">
        <f>O457*H457</f>
        <v>0</v>
      </c>
      <c r="Q457" s="228">
        <v>0.0050000000000000001</v>
      </c>
      <c r="R457" s="228">
        <f>Q457*H457</f>
        <v>0.0050000000000000001</v>
      </c>
      <c r="S457" s="228">
        <v>0</v>
      </c>
      <c r="T457" s="229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230" t="s">
        <v>303</v>
      </c>
      <c r="AT457" s="230" t="s">
        <v>392</v>
      </c>
      <c r="AU457" s="230" t="s">
        <v>90</v>
      </c>
      <c r="AY457" s="16" t="s">
        <v>148</v>
      </c>
      <c r="BE457" s="231">
        <f>IF(N457="základní",J457,0)</f>
        <v>0</v>
      </c>
      <c r="BF457" s="231">
        <f>IF(N457="snížená",J457,0)</f>
        <v>0</v>
      </c>
      <c r="BG457" s="231">
        <f>IF(N457="zákl. přenesená",J457,0)</f>
        <v>0</v>
      </c>
      <c r="BH457" s="231">
        <f>IF(N457="sníž. přenesená",J457,0)</f>
        <v>0</v>
      </c>
      <c r="BI457" s="231">
        <f>IF(N457="nulová",J457,0)</f>
        <v>0</v>
      </c>
      <c r="BJ457" s="16" t="s">
        <v>88</v>
      </c>
      <c r="BK457" s="231">
        <f>ROUND(I457*H457,2)</f>
        <v>0</v>
      </c>
      <c r="BL457" s="16" t="s">
        <v>227</v>
      </c>
      <c r="BM457" s="230" t="s">
        <v>797</v>
      </c>
    </row>
    <row r="458" s="2" customFormat="1" ht="37.8" customHeight="1">
      <c r="A458" s="37"/>
      <c r="B458" s="38"/>
      <c r="C458" s="218" t="s">
        <v>798</v>
      </c>
      <c r="D458" s="218" t="s">
        <v>150</v>
      </c>
      <c r="E458" s="219" t="s">
        <v>799</v>
      </c>
      <c r="F458" s="220" t="s">
        <v>800</v>
      </c>
      <c r="G458" s="221" t="s">
        <v>624</v>
      </c>
      <c r="H458" s="270"/>
      <c r="I458" s="223"/>
      <c r="J458" s="224">
        <f>ROUND(I458*H458,2)</f>
        <v>0</v>
      </c>
      <c r="K458" s="225"/>
      <c r="L458" s="43"/>
      <c r="M458" s="226" t="s">
        <v>1</v>
      </c>
      <c r="N458" s="227" t="s">
        <v>45</v>
      </c>
      <c r="O458" s="90"/>
      <c r="P458" s="228">
        <f>O458*H458</f>
        <v>0</v>
      </c>
      <c r="Q458" s="228">
        <v>0</v>
      </c>
      <c r="R458" s="228">
        <f>Q458*H458</f>
        <v>0</v>
      </c>
      <c r="S458" s="228">
        <v>0</v>
      </c>
      <c r="T458" s="229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30" t="s">
        <v>227</v>
      </c>
      <c r="AT458" s="230" t="s">
        <v>150</v>
      </c>
      <c r="AU458" s="230" t="s">
        <v>90</v>
      </c>
      <c r="AY458" s="16" t="s">
        <v>148</v>
      </c>
      <c r="BE458" s="231">
        <f>IF(N458="základní",J458,0)</f>
        <v>0</v>
      </c>
      <c r="BF458" s="231">
        <f>IF(N458="snížená",J458,0)</f>
        <v>0</v>
      </c>
      <c r="BG458" s="231">
        <f>IF(N458="zákl. přenesená",J458,0)</f>
        <v>0</v>
      </c>
      <c r="BH458" s="231">
        <f>IF(N458="sníž. přenesená",J458,0)</f>
        <v>0</v>
      </c>
      <c r="BI458" s="231">
        <f>IF(N458="nulová",J458,0)</f>
        <v>0</v>
      </c>
      <c r="BJ458" s="16" t="s">
        <v>88</v>
      </c>
      <c r="BK458" s="231">
        <f>ROUND(I458*H458,2)</f>
        <v>0</v>
      </c>
      <c r="BL458" s="16" t="s">
        <v>227</v>
      </c>
      <c r="BM458" s="230" t="s">
        <v>801</v>
      </c>
    </row>
    <row r="459" s="12" customFormat="1" ht="22.8" customHeight="1">
      <c r="A459" s="12"/>
      <c r="B459" s="202"/>
      <c r="C459" s="203"/>
      <c r="D459" s="204" t="s">
        <v>79</v>
      </c>
      <c r="E459" s="216" t="s">
        <v>802</v>
      </c>
      <c r="F459" s="216" t="s">
        <v>803</v>
      </c>
      <c r="G459" s="203"/>
      <c r="H459" s="203"/>
      <c r="I459" s="206"/>
      <c r="J459" s="217">
        <f>BK459</f>
        <v>0</v>
      </c>
      <c r="K459" s="203"/>
      <c r="L459" s="208"/>
      <c r="M459" s="209"/>
      <c r="N459" s="210"/>
      <c r="O459" s="210"/>
      <c r="P459" s="211">
        <f>SUM(P460:P469)</f>
        <v>0</v>
      </c>
      <c r="Q459" s="210"/>
      <c r="R459" s="211">
        <f>SUM(R460:R469)</f>
        <v>0.40268701000000001</v>
      </c>
      <c r="S459" s="210"/>
      <c r="T459" s="212">
        <f>SUM(T460:T469)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13" t="s">
        <v>90</v>
      </c>
      <c r="AT459" s="214" t="s">
        <v>79</v>
      </c>
      <c r="AU459" s="214" t="s">
        <v>88</v>
      </c>
      <c r="AY459" s="213" t="s">
        <v>148</v>
      </c>
      <c r="BK459" s="215">
        <f>SUM(BK460:BK469)</f>
        <v>0</v>
      </c>
    </row>
    <row r="460" s="2" customFormat="1" ht="24.15" customHeight="1">
      <c r="A460" s="37"/>
      <c r="B460" s="38"/>
      <c r="C460" s="218" t="s">
        <v>804</v>
      </c>
      <c r="D460" s="218" t="s">
        <v>150</v>
      </c>
      <c r="E460" s="219" t="s">
        <v>805</v>
      </c>
      <c r="F460" s="220" t="s">
        <v>806</v>
      </c>
      <c r="G460" s="221" t="s">
        <v>281</v>
      </c>
      <c r="H460" s="222">
        <v>1</v>
      </c>
      <c r="I460" s="223"/>
      <c r="J460" s="224">
        <f>ROUND(I460*H460,2)</f>
        <v>0</v>
      </c>
      <c r="K460" s="225"/>
      <c r="L460" s="43"/>
      <c r="M460" s="226" t="s">
        <v>1</v>
      </c>
      <c r="N460" s="227" t="s">
        <v>45</v>
      </c>
      <c r="O460" s="90"/>
      <c r="P460" s="228">
        <f>O460*H460</f>
        <v>0</v>
      </c>
      <c r="Q460" s="228">
        <v>0.00044000000000000002</v>
      </c>
      <c r="R460" s="228">
        <f>Q460*H460</f>
        <v>0.00044000000000000002</v>
      </c>
      <c r="S460" s="228">
        <v>0</v>
      </c>
      <c r="T460" s="229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30" t="s">
        <v>227</v>
      </c>
      <c r="AT460" s="230" t="s">
        <v>150</v>
      </c>
      <c r="AU460" s="230" t="s">
        <v>90</v>
      </c>
      <c r="AY460" s="16" t="s">
        <v>148</v>
      </c>
      <c r="BE460" s="231">
        <f>IF(N460="základní",J460,0)</f>
        <v>0</v>
      </c>
      <c r="BF460" s="231">
        <f>IF(N460="snížená",J460,0)</f>
        <v>0</v>
      </c>
      <c r="BG460" s="231">
        <f>IF(N460="zákl. přenesená",J460,0)</f>
        <v>0</v>
      </c>
      <c r="BH460" s="231">
        <f>IF(N460="sníž. přenesená",J460,0)</f>
        <v>0</v>
      </c>
      <c r="BI460" s="231">
        <f>IF(N460="nulová",J460,0)</f>
        <v>0</v>
      </c>
      <c r="BJ460" s="16" t="s">
        <v>88</v>
      </c>
      <c r="BK460" s="231">
        <f>ROUND(I460*H460,2)</f>
        <v>0</v>
      </c>
      <c r="BL460" s="16" t="s">
        <v>227</v>
      </c>
      <c r="BM460" s="230" t="s">
        <v>807</v>
      </c>
    </row>
    <row r="461" s="2" customFormat="1" ht="33" customHeight="1">
      <c r="A461" s="37"/>
      <c r="B461" s="38"/>
      <c r="C461" s="259" t="s">
        <v>808</v>
      </c>
      <c r="D461" s="259" t="s">
        <v>392</v>
      </c>
      <c r="E461" s="260" t="s">
        <v>809</v>
      </c>
      <c r="F461" s="261" t="s">
        <v>810</v>
      </c>
      <c r="G461" s="262" t="s">
        <v>281</v>
      </c>
      <c r="H461" s="263">
        <v>1</v>
      </c>
      <c r="I461" s="264"/>
      <c r="J461" s="265">
        <f>ROUND(I461*H461,2)</f>
        <v>0</v>
      </c>
      <c r="K461" s="266"/>
      <c r="L461" s="267"/>
      <c r="M461" s="268" t="s">
        <v>1</v>
      </c>
      <c r="N461" s="269" t="s">
        <v>45</v>
      </c>
      <c r="O461" s="90"/>
      <c r="P461" s="228">
        <f>O461*H461</f>
        <v>0</v>
      </c>
      <c r="Q461" s="228">
        <v>0.047</v>
      </c>
      <c r="R461" s="228">
        <f>Q461*H461</f>
        <v>0.047</v>
      </c>
      <c r="S461" s="228">
        <v>0</v>
      </c>
      <c r="T461" s="229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30" t="s">
        <v>303</v>
      </c>
      <c r="AT461" s="230" t="s">
        <v>392</v>
      </c>
      <c r="AU461" s="230" t="s">
        <v>90</v>
      </c>
      <c r="AY461" s="16" t="s">
        <v>148</v>
      </c>
      <c r="BE461" s="231">
        <f>IF(N461="základní",J461,0)</f>
        <v>0</v>
      </c>
      <c r="BF461" s="231">
        <f>IF(N461="snížená",J461,0)</f>
        <v>0</v>
      </c>
      <c r="BG461" s="231">
        <f>IF(N461="zákl. přenesená",J461,0)</f>
        <v>0</v>
      </c>
      <c r="BH461" s="231">
        <f>IF(N461="sníž. přenesená",J461,0)</f>
        <v>0</v>
      </c>
      <c r="BI461" s="231">
        <f>IF(N461="nulová",J461,0)</f>
        <v>0</v>
      </c>
      <c r="BJ461" s="16" t="s">
        <v>88</v>
      </c>
      <c r="BK461" s="231">
        <f>ROUND(I461*H461,2)</f>
        <v>0</v>
      </c>
      <c r="BL461" s="16" t="s">
        <v>227</v>
      </c>
      <c r="BM461" s="230" t="s">
        <v>811</v>
      </c>
    </row>
    <row r="462" s="2" customFormat="1" ht="33" customHeight="1">
      <c r="A462" s="37"/>
      <c r="B462" s="38"/>
      <c r="C462" s="218" t="s">
        <v>812</v>
      </c>
      <c r="D462" s="218" t="s">
        <v>150</v>
      </c>
      <c r="E462" s="219" t="s">
        <v>813</v>
      </c>
      <c r="F462" s="220" t="s">
        <v>814</v>
      </c>
      <c r="G462" s="221" t="s">
        <v>153</v>
      </c>
      <c r="H462" s="222">
        <v>14.063000000000001</v>
      </c>
      <c r="I462" s="223"/>
      <c r="J462" s="224">
        <f>ROUND(I462*H462,2)</f>
        <v>0</v>
      </c>
      <c r="K462" s="225"/>
      <c r="L462" s="43"/>
      <c r="M462" s="226" t="s">
        <v>1</v>
      </c>
      <c r="N462" s="227" t="s">
        <v>45</v>
      </c>
      <c r="O462" s="90"/>
      <c r="P462" s="228">
        <f>O462*H462</f>
        <v>0</v>
      </c>
      <c r="Q462" s="228">
        <v>0.00027</v>
      </c>
      <c r="R462" s="228">
        <f>Q462*H462</f>
        <v>0.0037970100000000004</v>
      </c>
      <c r="S462" s="228">
        <v>0</v>
      </c>
      <c r="T462" s="229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230" t="s">
        <v>227</v>
      </c>
      <c r="AT462" s="230" t="s">
        <v>150</v>
      </c>
      <c r="AU462" s="230" t="s">
        <v>90</v>
      </c>
      <c r="AY462" s="16" t="s">
        <v>148</v>
      </c>
      <c r="BE462" s="231">
        <f>IF(N462="základní",J462,0)</f>
        <v>0</v>
      </c>
      <c r="BF462" s="231">
        <f>IF(N462="snížená",J462,0)</f>
        <v>0</v>
      </c>
      <c r="BG462" s="231">
        <f>IF(N462="zákl. přenesená",J462,0)</f>
        <v>0</v>
      </c>
      <c r="BH462" s="231">
        <f>IF(N462="sníž. přenesená",J462,0)</f>
        <v>0</v>
      </c>
      <c r="BI462" s="231">
        <f>IF(N462="nulová",J462,0)</f>
        <v>0</v>
      </c>
      <c r="BJ462" s="16" t="s">
        <v>88</v>
      </c>
      <c r="BK462" s="231">
        <f>ROUND(I462*H462,2)</f>
        <v>0</v>
      </c>
      <c r="BL462" s="16" t="s">
        <v>227</v>
      </c>
      <c r="BM462" s="230" t="s">
        <v>815</v>
      </c>
    </row>
    <row r="463" s="13" customFormat="1">
      <c r="A463" s="13"/>
      <c r="B463" s="232"/>
      <c r="C463" s="233"/>
      <c r="D463" s="234" t="s">
        <v>156</v>
      </c>
      <c r="E463" s="235" t="s">
        <v>1</v>
      </c>
      <c r="F463" s="236" t="s">
        <v>816</v>
      </c>
      <c r="G463" s="233"/>
      <c r="H463" s="237">
        <v>14.063000000000001</v>
      </c>
      <c r="I463" s="238"/>
      <c r="J463" s="233"/>
      <c r="K463" s="233"/>
      <c r="L463" s="239"/>
      <c r="M463" s="240"/>
      <c r="N463" s="241"/>
      <c r="O463" s="241"/>
      <c r="P463" s="241"/>
      <c r="Q463" s="241"/>
      <c r="R463" s="241"/>
      <c r="S463" s="241"/>
      <c r="T463" s="24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3" t="s">
        <v>156</v>
      </c>
      <c r="AU463" s="243" t="s">
        <v>90</v>
      </c>
      <c r="AV463" s="13" t="s">
        <v>90</v>
      </c>
      <c r="AW463" s="13" t="s">
        <v>34</v>
      </c>
      <c r="AX463" s="13" t="s">
        <v>80</v>
      </c>
      <c r="AY463" s="243" t="s">
        <v>148</v>
      </c>
    </row>
    <row r="464" s="14" customFormat="1">
      <c r="A464" s="14"/>
      <c r="B464" s="244"/>
      <c r="C464" s="245"/>
      <c r="D464" s="234" t="s">
        <v>156</v>
      </c>
      <c r="E464" s="246" t="s">
        <v>1</v>
      </c>
      <c r="F464" s="247" t="s">
        <v>158</v>
      </c>
      <c r="G464" s="245"/>
      <c r="H464" s="248">
        <v>14.063000000000001</v>
      </c>
      <c r="I464" s="249"/>
      <c r="J464" s="245"/>
      <c r="K464" s="245"/>
      <c r="L464" s="250"/>
      <c r="M464" s="251"/>
      <c r="N464" s="252"/>
      <c r="O464" s="252"/>
      <c r="P464" s="252"/>
      <c r="Q464" s="252"/>
      <c r="R464" s="252"/>
      <c r="S464" s="252"/>
      <c r="T464" s="253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4" t="s">
        <v>156</v>
      </c>
      <c r="AU464" s="254" t="s">
        <v>90</v>
      </c>
      <c r="AV464" s="14" t="s">
        <v>154</v>
      </c>
      <c r="AW464" s="14" t="s">
        <v>34</v>
      </c>
      <c r="AX464" s="14" t="s">
        <v>88</v>
      </c>
      <c r="AY464" s="254" t="s">
        <v>148</v>
      </c>
    </row>
    <row r="465" s="2" customFormat="1" ht="24.15" customHeight="1">
      <c r="A465" s="37"/>
      <c r="B465" s="38"/>
      <c r="C465" s="259" t="s">
        <v>817</v>
      </c>
      <c r="D465" s="259" t="s">
        <v>392</v>
      </c>
      <c r="E465" s="260" t="s">
        <v>818</v>
      </c>
      <c r="F465" s="261" t="s">
        <v>819</v>
      </c>
      <c r="G465" s="262" t="s">
        <v>281</v>
      </c>
      <c r="H465" s="263">
        <v>9</v>
      </c>
      <c r="I465" s="264"/>
      <c r="J465" s="265">
        <f>ROUND(I465*H465,2)</f>
        <v>0</v>
      </c>
      <c r="K465" s="266"/>
      <c r="L465" s="267"/>
      <c r="M465" s="268" t="s">
        <v>1</v>
      </c>
      <c r="N465" s="269" t="s">
        <v>45</v>
      </c>
      <c r="O465" s="90"/>
      <c r="P465" s="228">
        <f>O465*H465</f>
        <v>0</v>
      </c>
      <c r="Q465" s="228">
        <v>0.024899999999999999</v>
      </c>
      <c r="R465" s="228">
        <f>Q465*H465</f>
        <v>0.22409999999999999</v>
      </c>
      <c r="S465" s="228">
        <v>0</v>
      </c>
      <c r="T465" s="229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230" t="s">
        <v>303</v>
      </c>
      <c r="AT465" s="230" t="s">
        <v>392</v>
      </c>
      <c r="AU465" s="230" t="s">
        <v>90</v>
      </c>
      <c r="AY465" s="16" t="s">
        <v>148</v>
      </c>
      <c r="BE465" s="231">
        <f>IF(N465="základní",J465,0)</f>
        <v>0</v>
      </c>
      <c r="BF465" s="231">
        <f>IF(N465="snížená",J465,0)</f>
        <v>0</v>
      </c>
      <c r="BG465" s="231">
        <f>IF(N465="zákl. přenesená",J465,0)</f>
        <v>0</v>
      </c>
      <c r="BH465" s="231">
        <f>IF(N465="sníž. přenesená",J465,0)</f>
        <v>0</v>
      </c>
      <c r="BI465" s="231">
        <f>IF(N465="nulová",J465,0)</f>
        <v>0</v>
      </c>
      <c r="BJ465" s="16" t="s">
        <v>88</v>
      </c>
      <c r="BK465" s="231">
        <f>ROUND(I465*H465,2)</f>
        <v>0</v>
      </c>
      <c r="BL465" s="16" t="s">
        <v>227</v>
      </c>
      <c r="BM465" s="230" t="s">
        <v>820</v>
      </c>
    </row>
    <row r="466" s="2" customFormat="1" ht="24.15" customHeight="1">
      <c r="A466" s="37"/>
      <c r="B466" s="38"/>
      <c r="C466" s="218" t="s">
        <v>821</v>
      </c>
      <c r="D466" s="218" t="s">
        <v>150</v>
      </c>
      <c r="E466" s="219" t="s">
        <v>822</v>
      </c>
      <c r="F466" s="220" t="s">
        <v>823</v>
      </c>
      <c r="G466" s="221" t="s">
        <v>281</v>
      </c>
      <c r="H466" s="222">
        <v>5</v>
      </c>
      <c r="I466" s="223"/>
      <c r="J466" s="224">
        <f>ROUND(I466*H466,2)</f>
        <v>0</v>
      </c>
      <c r="K466" s="225"/>
      <c r="L466" s="43"/>
      <c r="M466" s="226" t="s">
        <v>1</v>
      </c>
      <c r="N466" s="227" t="s">
        <v>45</v>
      </c>
      <c r="O466" s="90"/>
      <c r="P466" s="228">
        <f>O466*H466</f>
        <v>0</v>
      </c>
      <c r="Q466" s="228">
        <v>0.00027</v>
      </c>
      <c r="R466" s="228">
        <f>Q466*H466</f>
        <v>0.0013500000000000001</v>
      </c>
      <c r="S466" s="228">
        <v>0</v>
      </c>
      <c r="T466" s="229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230" t="s">
        <v>227</v>
      </c>
      <c r="AT466" s="230" t="s">
        <v>150</v>
      </c>
      <c r="AU466" s="230" t="s">
        <v>90</v>
      </c>
      <c r="AY466" s="16" t="s">
        <v>148</v>
      </c>
      <c r="BE466" s="231">
        <f>IF(N466="základní",J466,0)</f>
        <v>0</v>
      </c>
      <c r="BF466" s="231">
        <f>IF(N466="snížená",J466,0)</f>
        <v>0</v>
      </c>
      <c r="BG466" s="231">
        <f>IF(N466="zákl. přenesená",J466,0)</f>
        <v>0</v>
      </c>
      <c r="BH466" s="231">
        <f>IF(N466="sníž. přenesená",J466,0)</f>
        <v>0</v>
      </c>
      <c r="BI466" s="231">
        <f>IF(N466="nulová",J466,0)</f>
        <v>0</v>
      </c>
      <c r="BJ466" s="16" t="s">
        <v>88</v>
      </c>
      <c r="BK466" s="231">
        <f>ROUND(I466*H466,2)</f>
        <v>0</v>
      </c>
      <c r="BL466" s="16" t="s">
        <v>227</v>
      </c>
      <c r="BM466" s="230" t="s">
        <v>824</v>
      </c>
    </row>
    <row r="467" s="2" customFormat="1" ht="24.15" customHeight="1">
      <c r="A467" s="37"/>
      <c r="B467" s="38"/>
      <c r="C467" s="259" t="s">
        <v>825</v>
      </c>
      <c r="D467" s="259" t="s">
        <v>392</v>
      </c>
      <c r="E467" s="260" t="s">
        <v>826</v>
      </c>
      <c r="F467" s="261" t="s">
        <v>827</v>
      </c>
      <c r="G467" s="262" t="s">
        <v>281</v>
      </c>
      <c r="H467" s="263">
        <v>8</v>
      </c>
      <c r="I467" s="264"/>
      <c r="J467" s="265">
        <f>ROUND(I467*H467,2)</f>
        <v>0</v>
      </c>
      <c r="K467" s="266"/>
      <c r="L467" s="267"/>
      <c r="M467" s="268" t="s">
        <v>1</v>
      </c>
      <c r="N467" s="269" t="s">
        <v>45</v>
      </c>
      <c r="O467" s="90"/>
      <c r="P467" s="228">
        <f>O467*H467</f>
        <v>0</v>
      </c>
      <c r="Q467" s="228">
        <v>0.014</v>
      </c>
      <c r="R467" s="228">
        <f>Q467*H467</f>
        <v>0.112</v>
      </c>
      <c r="S467" s="228">
        <v>0</v>
      </c>
      <c r="T467" s="229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30" t="s">
        <v>303</v>
      </c>
      <c r="AT467" s="230" t="s">
        <v>392</v>
      </c>
      <c r="AU467" s="230" t="s">
        <v>90</v>
      </c>
      <c r="AY467" s="16" t="s">
        <v>148</v>
      </c>
      <c r="BE467" s="231">
        <f>IF(N467="základní",J467,0)</f>
        <v>0</v>
      </c>
      <c r="BF467" s="231">
        <f>IF(N467="snížená",J467,0)</f>
        <v>0</v>
      </c>
      <c r="BG467" s="231">
        <f>IF(N467="zákl. přenesená",J467,0)</f>
        <v>0</v>
      </c>
      <c r="BH467" s="231">
        <f>IF(N467="sníž. přenesená",J467,0)</f>
        <v>0</v>
      </c>
      <c r="BI467" s="231">
        <f>IF(N467="nulová",J467,0)</f>
        <v>0</v>
      </c>
      <c r="BJ467" s="16" t="s">
        <v>88</v>
      </c>
      <c r="BK467" s="231">
        <f>ROUND(I467*H467,2)</f>
        <v>0</v>
      </c>
      <c r="BL467" s="16" t="s">
        <v>227</v>
      </c>
      <c r="BM467" s="230" t="s">
        <v>828</v>
      </c>
    </row>
    <row r="468" s="2" customFormat="1" ht="24.15" customHeight="1">
      <c r="A468" s="37"/>
      <c r="B468" s="38"/>
      <c r="C468" s="259" t="s">
        <v>829</v>
      </c>
      <c r="D468" s="259" t="s">
        <v>392</v>
      </c>
      <c r="E468" s="260" t="s">
        <v>830</v>
      </c>
      <c r="F468" s="261" t="s">
        <v>831</v>
      </c>
      <c r="G468" s="262" t="s">
        <v>281</v>
      </c>
      <c r="H468" s="263">
        <v>1</v>
      </c>
      <c r="I468" s="264"/>
      <c r="J468" s="265">
        <f>ROUND(I468*H468,2)</f>
        <v>0</v>
      </c>
      <c r="K468" s="266"/>
      <c r="L468" s="267"/>
      <c r="M468" s="268" t="s">
        <v>1</v>
      </c>
      <c r="N468" s="269" t="s">
        <v>45</v>
      </c>
      <c r="O468" s="90"/>
      <c r="P468" s="228">
        <f>O468*H468</f>
        <v>0</v>
      </c>
      <c r="Q468" s="228">
        <v>0.014</v>
      </c>
      <c r="R468" s="228">
        <f>Q468*H468</f>
        <v>0.014</v>
      </c>
      <c r="S468" s="228">
        <v>0</v>
      </c>
      <c r="T468" s="229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230" t="s">
        <v>303</v>
      </c>
      <c r="AT468" s="230" t="s">
        <v>392</v>
      </c>
      <c r="AU468" s="230" t="s">
        <v>90</v>
      </c>
      <c r="AY468" s="16" t="s">
        <v>148</v>
      </c>
      <c r="BE468" s="231">
        <f>IF(N468="základní",J468,0)</f>
        <v>0</v>
      </c>
      <c r="BF468" s="231">
        <f>IF(N468="snížená",J468,0)</f>
        <v>0</v>
      </c>
      <c r="BG468" s="231">
        <f>IF(N468="zákl. přenesená",J468,0)</f>
        <v>0</v>
      </c>
      <c r="BH468" s="231">
        <f>IF(N468="sníž. přenesená",J468,0)</f>
        <v>0</v>
      </c>
      <c r="BI468" s="231">
        <f>IF(N468="nulová",J468,0)</f>
        <v>0</v>
      </c>
      <c r="BJ468" s="16" t="s">
        <v>88</v>
      </c>
      <c r="BK468" s="231">
        <f>ROUND(I468*H468,2)</f>
        <v>0</v>
      </c>
      <c r="BL468" s="16" t="s">
        <v>227</v>
      </c>
      <c r="BM468" s="230" t="s">
        <v>832</v>
      </c>
    </row>
    <row r="469" s="2" customFormat="1" ht="37.8" customHeight="1">
      <c r="A469" s="37"/>
      <c r="B469" s="38"/>
      <c r="C469" s="218" t="s">
        <v>833</v>
      </c>
      <c r="D469" s="218" t="s">
        <v>150</v>
      </c>
      <c r="E469" s="219" t="s">
        <v>834</v>
      </c>
      <c r="F469" s="220" t="s">
        <v>835</v>
      </c>
      <c r="G469" s="221" t="s">
        <v>624</v>
      </c>
      <c r="H469" s="270"/>
      <c r="I469" s="223"/>
      <c r="J469" s="224">
        <f>ROUND(I469*H469,2)</f>
        <v>0</v>
      </c>
      <c r="K469" s="225"/>
      <c r="L469" s="43"/>
      <c r="M469" s="226" t="s">
        <v>1</v>
      </c>
      <c r="N469" s="227" t="s">
        <v>45</v>
      </c>
      <c r="O469" s="90"/>
      <c r="P469" s="228">
        <f>O469*H469</f>
        <v>0</v>
      </c>
      <c r="Q469" s="228">
        <v>0</v>
      </c>
      <c r="R469" s="228">
        <f>Q469*H469</f>
        <v>0</v>
      </c>
      <c r="S469" s="228">
        <v>0</v>
      </c>
      <c r="T469" s="229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30" t="s">
        <v>227</v>
      </c>
      <c r="AT469" s="230" t="s">
        <v>150</v>
      </c>
      <c r="AU469" s="230" t="s">
        <v>90</v>
      </c>
      <c r="AY469" s="16" t="s">
        <v>148</v>
      </c>
      <c r="BE469" s="231">
        <f>IF(N469="základní",J469,0)</f>
        <v>0</v>
      </c>
      <c r="BF469" s="231">
        <f>IF(N469="snížená",J469,0)</f>
        <v>0</v>
      </c>
      <c r="BG469" s="231">
        <f>IF(N469="zákl. přenesená",J469,0)</f>
        <v>0</v>
      </c>
      <c r="BH469" s="231">
        <f>IF(N469="sníž. přenesená",J469,0)</f>
        <v>0</v>
      </c>
      <c r="BI469" s="231">
        <f>IF(N469="nulová",J469,0)</f>
        <v>0</v>
      </c>
      <c r="BJ469" s="16" t="s">
        <v>88</v>
      </c>
      <c r="BK469" s="231">
        <f>ROUND(I469*H469,2)</f>
        <v>0</v>
      </c>
      <c r="BL469" s="16" t="s">
        <v>227</v>
      </c>
      <c r="BM469" s="230" t="s">
        <v>836</v>
      </c>
    </row>
    <row r="470" s="12" customFormat="1" ht="22.8" customHeight="1">
      <c r="A470" s="12"/>
      <c r="B470" s="202"/>
      <c r="C470" s="203"/>
      <c r="D470" s="204" t="s">
        <v>79</v>
      </c>
      <c r="E470" s="216" t="s">
        <v>837</v>
      </c>
      <c r="F470" s="216" t="s">
        <v>838</v>
      </c>
      <c r="G470" s="203"/>
      <c r="H470" s="203"/>
      <c r="I470" s="206"/>
      <c r="J470" s="217">
        <f>BK470</f>
        <v>0</v>
      </c>
      <c r="K470" s="203"/>
      <c r="L470" s="208"/>
      <c r="M470" s="209"/>
      <c r="N470" s="210"/>
      <c r="O470" s="210"/>
      <c r="P470" s="211">
        <f>SUM(P471:P474)</f>
        <v>0</v>
      </c>
      <c r="Q470" s="210"/>
      <c r="R470" s="211">
        <f>SUM(R471:R474)</f>
        <v>4.9999279999999997</v>
      </c>
      <c r="S470" s="210"/>
      <c r="T470" s="212">
        <f>SUM(T471:T474)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13" t="s">
        <v>90</v>
      </c>
      <c r="AT470" s="214" t="s">
        <v>79</v>
      </c>
      <c r="AU470" s="214" t="s">
        <v>88</v>
      </c>
      <c r="AY470" s="213" t="s">
        <v>148</v>
      </c>
      <c r="BK470" s="215">
        <f>SUM(BK471:BK474)</f>
        <v>0</v>
      </c>
    </row>
    <row r="471" s="2" customFormat="1" ht="37.8" customHeight="1">
      <c r="A471" s="37"/>
      <c r="B471" s="38"/>
      <c r="C471" s="218" t="s">
        <v>839</v>
      </c>
      <c r="D471" s="218" t="s">
        <v>150</v>
      </c>
      <c r="E471" s="219" t="s">
        <v>840</v>
      </c>
      <c r="F471" s="220" t="s">
        <v>841</v>
      </c>
      <c r="G471" s="221" t="s">
        <v>153</v>
      </c>
      <c r="H471" s="222">
        <v>201.61000000000001</v>
      </c>
      <c r="I471" s="223"/>
      <c r="J471" s="224">
        <f>ROUND(I471*H471,2)</f>
        <v>0</v>
      </c>
      <c r="K471" s="225"/>
      <c r="L471" s="43"/>
      <c r="M471" s="226" t="s">
        <v>1</v>
      </c>
      <c r="N471" s="227" t="s">
        <v>45</v>
      </c>
      <c r="O471" s="90"/>
      <c r="P471" s="228">
        <f>O471*H471</f>
        <v>0</v>
      </c>
      <c r="Q471" s="228">
        <v>0.0053</v>
      </c>
      <c r="R471" s="228">
        <f>Q471*H471</f>
        <v>1.0685330000000002</v>
      </c>
      <c r="S471" s="228">
        <v>0</v>
      </c>
      <c r="T471" s="229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230" t="s">
        <v>227</v>
      </c>
      <c r="AT471" s="230" t="s">
        <v>150</v>
      </c>
      <c r="AU471" s="230" t="s">
        <v>90</v>
      </c>
      <c r="AY471" s="16" t="s">
        <v>148</v>
      </c>
      <c r="BE471" s="231">
        <f>IF(N471="základní",J471,0)</f>
        <v>0</v>
      </c>
      <c r="BF471" s="231">
        <f>IF(N471="snížená",J471,0)</f>
        <v>0</v>
      </c>
      <c r="BG471" s="231">
        <f>IF(N471="zákl. přenesená",J471,0)</f>
        <v>0</v>
      </c>
      <c r="BH471" s="231">
        <f>IF(N471="sníž. přenesená",J471,0)</f>
        <v>0</v>
      </c>
      <c r="BI471" s="231">
        <f>IF(N471="nulová",J471,0)</f>
        <v>0</v>
      </c>
      <c r="BJ471" s="16" t="s">
        <v>88</v>
      </c>
      <c r="BK471" s="231">
        <f>ROUND(I471*H471,2)</f>
        <v>0</v>
      </c>
      <c r="BL471" s="16" t="s">
        <v>227</v>
      </c>
      <c r="BM471" s="230" t="s">
        <v>842</v>
      </c>
    </row>
    <row r="472" s="2" customFormat="1" ht="24.15" customHeight="1">
      <c r="A472" s="37"/>
      <c r="B472" s="38"/>
      <c r="C472" s="259" t="s">
        <v>843</v>
      </c>
      <c r="D472" s="259" t="s">
        <v>392</v>
      </c>
      <c r="E472" s="260" t="s">
        <v>844</v>
      </c>
      <c r="F472" s="261" t="s">
        <v>845</v>
      </c>
      <c r="G472" s="262" t="s">
        <v>153</v>
      </c>
      <c r="H472" s="263">
        <v>201.61000000000001</v>
      </c>
      <c r="I472" s="264"/>
      <c r="J472" s="265">
        <f>ROUND(I472*H472,2)</f>
        <v>0</v>
      </c>
      <c r="K472" s="266"/>
      <c r="L472" s="267"/>
      <c r="M472" s="268" t="s">
        <v>1</v>
      </c>
      <c r="N472" s="269" t="s">
        <v>45</v>
      </c>
      <c r="O472" s="90"/>
      <c r="P472" s="228">
        <f>O472*H472</f>
        <v>0</v>
      </c>
      <c r="Q472" s="228">
        <v>0.019199999999999998</v>
      </c>
      <c r="R472" s="228">
        <f>Q472*H472</f>
        <v>3.8709120000000001</v>
      </c>
      <c r="S472" s="228">
        <v>0</v>
      </c>
      <c r="T472" s="229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230" t="s">
        <v>303</v>
      </c>
      <c r="AT472" s="230" t="s">
        <v>392</v>
      </c>
      <c r="AU472" s="230" t="s">
        <v>90</v>
      </c>
      <c r="AY472" s="16" t="s">
        <v>148</v>
      </c>
      <c r="BE472" s="231">
        <f>IF(N472="základní",J472,0)</f>
        <v>0</v>
      </c>
      <c r="BF472" s="231">
        <f>IF(N472="snížená",J472,0)</f>
        <v>0</v>
      </c>
      <c r="BG472" s="231">
        <f>IF(N472="zákl. přenesená",J472,0)</f>
        <v>0</v>
      </c>
      <c r="BH472" s="231">
        <f>IF(N472="sníž. přenesená",J472,0)</f>
        <v>0</v>
      </c>
      <c r="BI472" s="231">
        <f>IF(N472="nulová",J472,0)</f>
        <v>0</v>
      </c>
      <c r="BJ472" s="16" t="s">
        <v>88</v>
      </c>
      <c r="BK472" s="231">
        <f>ROUND(I472*H472,2)</f>
        <v>0</v>
      </c>
      <c r="BL472" s="16" t="s">
        <v>227</v>
      </c>
      <c r="BM472" s="230" t="s">
        <v>846</v>
      </c>
    </row>
    <row r="473" s="2" customFormat="1" ht="16.5" customHeight="1">
      <c r="A473" s="37"/>
      <c r="B473" s="38"/>
      <c r="C473" s="218" t="s">
        <v>847</v>
      </c>
      <c r="D473" s="218" t="s">
        <v>150</v>
      </c>
      <c r="E473" s="219" t="s">
        <v>848</v>
      </c>
      <c r="F473" s="220" t="s">
        <v>849</v>
      </c>
      <c r="G473" s="221" t="s">
        <v>153</v>
      </c>
      <c r="H473" s="222">
        <v>201.61000000000001</v>
      </c>
      <c r="I473" s="223"/>
      <c r="J473" s="224">
        <f>ROUND(I473*H473,2)</f>
        <v>0</v>
      </c>
      <c r="K473" s="225"/>
      <c r="L473" s="43"/>
      <c r="M473" s="226" t="s">
        <v>1</v>
      </c>
      <c r="N473" s="227" t="s">
        <v>45</v>
      </c>
      <c r="O473" s="90"/>
      <c r="P473" s="228">
        <f>O473*H473</f>
        <v>0</v>
      </c>
      <c r="Q473" s="228">
        <v>0.00029999999999999997</v>
      </c>
      <c r="R473" s="228">
        <f>Q473*H473</f>
        <v>0.060483000000000002</v>
      </c>
      <c r="S473" s="228">
        <v>0</v>
      </c>
      <c r="T473" s="229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230" t="s">
        <v>227</v>
      </c>
      <c r="AT473" s="230" t="s">
        <v>150</v>
      </c>
      <c r="AU473" s="230" t="s">
        <v>90</v>
      </c>
      <c r="AY473" s="16" t="s">
        <v>148</v>
      </c>
      <c r="BE473" s="231">
        <f>IF(N473="základní",J473,0)</f>
        <v>0</v>
      </c>
      <c r="BF473" s="231">
        <f>IF(N473="snížená",J473,0)</f>
        <v>0</v>
      </c>
      <c r="BG473" s="231">
        <f>IF(N473="zákl. přenesená",J473,0)</f>
        <v>0</v>
      </c>
      <c r="BH473" s="231">
        <f>IF(N473="sníž. přenesená",J473,0)</f>
        <v>0</v>
      </c>
      <c r="BI473" s="231">
        <f>IF(N473="nulová",J473,0)</f>
        <v>0</v>
      </c>
      <c r="BJ473" s="16" t="s">
        <v>88</v>
      </c>
      <c r="BK473" s="231">
        <f>ROUND(I473*H473,2)</f>
        <v>0</v>
      </c>
      <c r="BL473" s="16" t="s">
        <v>227</v>
      </c>
      <c r="BM473" s="230" t="s">
        <v>850</v>
      </c>
    </row>
    <row r="474" s="2" customFormat="1" ht="37.8" customHeight="1">
      <c r="A474" s="37"/>
      <c r="B474" s="38"/>
      <c r="C474" s="218" t="s">
        <v>851</v>
      </c>
      <c r="D474" s="218" t="s">
        <v>150</v>
      </c>
      <c r="E474" s="219" t="s">
        <v>852</v>
      </c>
      <c r="F474" s="220" t="s">
        <v>853</v>
      </c>
      <c r="G474" s="221" t="s">
        <v>624</v>
      </c>
      <c r="H474" s="270"/>
      <c r="I474" s="223"/>
      <c r="J474" s="224">
        <f>ROUND(I474*H474,2)</f>
        <v>0</v>
      </c>
      <c r="K474" s="225"/>
      <c r="L474" s="43"/>
      <c r="M474" s="226" t="s">
        <v>1</v>
      </c>
      <c r="N474" s="227" t="s">
        <v>45</v>
      </c>
      <c r="O474" s="90"/>
      <c r="P474" s="228">
        <f>O474*H474</f>
        <v>0</v>
      </c>
      <c r="Q474" s="228">
        <v>0</v>
      </c>
      <c r="R474" s="228">
        <f>Q474*H474</f>
        <v>0</v>
      </c>
      <c r="S474" s="228">
        <v>0</v>
      </c>
      <c r="T474" s="229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230" t="s">
        <v>227</v>
      </c>
      <c r="AT474" s="230" t="s">
        <v>150</v>
      </c>
      <c r="AU474" s="230" t="s">
        <v>90</v>
      </c>
      <c r="AY474" s="16" t="s">
        <v>148</v>
      </c>
      <c r="BE474" s="231">
        <f>IF(N474="základní",J474,0)</f>
        <v>0</v>
      </c>
      <c r="BF474" s="231">
        <f>IF(N474="snížená",J474,0)</f>
        <v>0</v>
      </c>
      <c r="BG474" s="231">
        <f>IF(N474="zákl. přenesená",J474,0)</f>
        <v>0</v>
      </c>
      <c r="BH474" s="231">
        <f>IF(N474="sníž. přenesená",J474,0)</f>
        <v>0</v>
      </c>
      <c r="BI474" s="231">
        <f>IF(N474="nulová",J474,0)</f>
        <v>0</v>
      </c>
      <c r="BJ474" s="16" t="s">
        <v>88</v>
      </c>
      <c r="BK474" s="231">
        <f>ROUND(I474*H474,2)</f>
        <v>0</v>
      </c>
      <c r="BL474" s="16" t="s">
        <v>227</v>
      </c>
      <c r="BM474" s="230" t="s">
        <v>854</v>
      </c>
    </row>
    <row r="475" s="12" customFormat="1" ht="22.8" customHeight="1">
      <c r="A475" s="12"/>
      <c r="B475" s="202"/>
      <c r="C475" s="203"/>
      <c r="D475" s="204" t="s">
        <v>79</v>
      </c>
      <c r="E475" s="216" t="s">
        <v>855</v>
      </c>
      <c r="F475" s="216" t="s">
        <v>856</v>
      </c>
      <c r="G475" s="203"/>
      <c r="H475" s="203"/>
      <c r="I475" s="206"/>
      <c r="J475" s="217">
        <f>BK475</f>
        <v>0</v>
      </c>
      <c r="K475" s="203"/>
      <c r="L475" s="208"/>
      <c r="M475" s="209"/>
      <c r="N475" s="210"/>
      <c r="O475" s="210"/>
      <c r="P475" s="211">
        <f>SUM(P476:P484)</f>
        <v>0</v>
      </c>
      <c r="Q475" s="210"/>
      <c r="R475" s="211">
        <f>SUM(R476:R484)</f>
        <v>5.938472</v>
      </c>
      <c r="S475" s="210"/>
      <c r="T475" s="212">
        <f>SUM(T476:T484)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213" t="s">
        <v>90</v>
      </c>
      <c r="AT475" s="214" t="s">
        <v>79</v>
      </c>
      <c r="AU475" s="214" t="s">
        <v>88</v>
      </c>
      <c r="AY475" s="213" t="s">
        <v>148</v>
      </c>
      <c r="BK475" s="215">
        <f>SUM(BK476:BK484)</f>
        <v>0</v>
      </c>
    </row>
    <row r="476" s="2" customFormat="1" ht="37.8" customHeight="1">
      <c r="A476" s="37"/>
      <c r="B476" s="38"/>
      <c r="C476" s="218" t="s">
        <v>857</v>
      </c>
      <c r="D476" s="218" t="s">
        <v>150</v>
      </c>
      <c r="E476" s="219" t="s">
        <v>858</v>
      </c>
      <c r="F476" s="220" t="s">
        <v>859</v>
      </c>
      <c r="G476" s="221" t="s">
        <v>153</v>
      </c>
      <c r="H476" s="222">
        <v>209.84</v>
      </c>
      <c r="I476" s="223"/>
      <c r="J476" s="224">
        <f>ROUND(I476*H476,2)</f>
        <v>0</v>
      </c>
      <c r="K476" s="225"/>
      <c r="L476" s="43"/>
      <c r="M476" s="226" t="s">
        <v>1</v>
      </c>
      <c r="N476" s="227" t="s">
        <v>45</v>
      </c>
      <c r="O476" s="90"/>
      <c r="P476" s="228">
        <f>O476*H476</f>
        <v>0</v>
      </c>
      <c r="Q476" s="228">
        <v>0.0060000000000000001</v>
      </c>
      <c r="R476" s="228">
        <f>Q476*H476</f>
        <v>1.2590399999999999</v>
      </c>
      <c r="S476" s="228">
        <v>0</v>
      </c>
      <c r="T476" s="229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230" t="s">
        <v>227</v>
      </c>
      <c r="AT476" s="230" t="s">
        <v>150</v>
      </c>
      <c r="AU476" s="230" t="s">
        <v>90</v>
      </c>
      <c r="AY476" s="16" t="s">
        <v>148</v>
      </c>
      <c r="BE476" s="231">
        <f>IF(N476="základní",J476,0)</f>
        <v>0</v>
      </c>
      <c r="BF476" s="231">
        <f>IF(N476="snížená",J476,0)</f>
        <v>0</v>
      </c>
      <c r="BG476" s="231">
        <f>IF(N476="zákl. přenesená",J476,0)</f>
        <v>0</v>
      </c>
      <c r="BH476" s="231">
        <f>IF(N476="sníž. přenesená",J476,0)</f>
        <v>0</v>
      </c>
      <c r="BI476" s="231">
        <f>IF(N476="nulová",J476,0)</f>
        <v>0</v>
      </c>
      <c r="BJ476" s="16" t="s">
        <v>88</v>
      </c>
      <c r="BK476" s="231">
        <f>ROUND(I476*H476,2)</f>
        <v>0</v>
      </c>
      <c r="BL476" s="16" t="s">
        <v>227</v>
      </c>
      <c r="BM476" s="230" t="s">
        <v>860</v>
      </c>
    </row>
    <row r="477" s="13" customFormat="1">
      <c r="A477" s="13"/>
      <c r="B477" s="232"/>
      <c r="C477" s="233"/>
      <c r="D477" s="234" t="s">
        <v>156</v>
      </c>
      <c r="E477" s="235" t="s">
        <v>1</v>
      </c>
      <c r="F477" s="236" t="s">
        <v>861</v>
      </c>
      <c r="G477" s="233"/>
      <c r="H477" s="237">
        <v>206</v>
      </c>
      <c r="I477" s="238"/>
      <c r="J477" s="233"/>
      <c r="K477" s="233"/>
      <c r="L477" s="239"/>
      <c r="M477" s="240"/>
      <c r="N477" s="241"/>
      <c r="O477" s="241"/>
      <c r="P477" s="241"/>
      <c r="Q477" s="241"/>
      <c r="R477" s="241"/>
      <c r="S477" s="241"/>
      <c r="T477" s="24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3" t="s">
        <v>156</v>
      </c>
      <c r="AU477" s="243" t="s">
        <v>90</v>
      </c>
      <c r="AV477" s="13" t="s">
        <v>90</v>
      </c>
      <c r="AW477" s="13" t="s">
        <v>34</v>
      </c>
      <c r="AX477" s="13" t="s">
        <v>80</v>
      </c>
      <c r="AY477" s="243" t="s">
        <v>148</v>
      </c>
    </row>
    <row r="478" s="13" customFormat="1">
      <c r="A478" s="13"/>
      <c r="B478" s="232"/>
      <c r="C478" s="233"/>
      <c r="D478" s="234" t="s">
        <v>156</v>
      </c>
      <c r="E478" s="235" t="s">
        <v>1</v>
      </c>
      <c r="F478" s="236" t="s">
        <v>862</v>
      </c>
      <c r="G478" s="233"/>
      <c r="H478" s="237">
        <v>3.8399999999999999</v>
      </c>
      <c r="I478" s="238"/>
      <c r="J478" s="233"/>
      <c r="K478" s="233"/>
      <c r="L478" s="239"/>
      <c r="M478" s="240"/>
      <c r="N478" s="241"/>
      <c r="O478" s="241"/>
      <c r="P478" s="241"/>
      <c r="Q478" s="241"/>
      <c r="R478" s="241"/>
      <c r="S478" s="241"/>
      <c r="T478" s="24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3" t="s">
        <v>156</v>
      </c>
      <c r="AU478" s="243" t="s">
        <v>90</v>
      </c>
      <c r="AV478" s="13" t="s">
        <v>90</v>
      </c>
      <c r="AW478" s="13" t="s">
        <v>34</v>
      </c>
      <c r="AX478" s="13" t="s">
        <v>80</v>
      </c>
      <c r="AY478" s="243" t="s">
        <v>148</v>
      </c>
    </row>
    <row r="479" s="14" customFormat="1">
      <c r="A479" s="14"/>
      <c r="B479" s="244"/>
      <c r="C479" s="245"/>
      <c r="D479" s="234" t="s">
        <v>156</v>
      </c>
      <c r="E479" s="246" t="s">
        <v>1</v>
      </c>
      <c r="F479" s="247" t="s">
        <v>158</v>
      </c>
      <c r="G479" s="245"/>
      <c r="H479" s="248">
        <v>209.84</v>
      </c>
      <c r="I479" s="249"/>
      <c r="J479" s="245"/>
      <c r="K479" s="245"/>
      <c r="L479" s="250"/>
      <c r="M479" s="251"/>
      <c r="N479" s="252"/>
      <c r="O479" s="252"/>
      <c r="P479" s="252"/>
      <c r="Q479" s="252"/>
      <c r="R479" s="252"/>
      <c r="S479" s="252"/>
      <c r="T479" s="253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4" t="s">
        <v>156</v>
      </c>
      <c r="AU479" s="254" t="s">
        <v>90</v>
      </c>
      <c r="AV479" s="14" t="s">
        <v>154</v>
      </c>
      <c r="AW479" s="14" t="s">
        <v>34</v>
      </c>
      <c r="AX479" s="14" t="s">
        <v>88</v>
      </c>
      <c r="AY479" s="254" t="s">
        <v>148</v>
      </c>
    </row>
    <row r="480" s="2" customFormat="1" ht="24.15" customHeight="1">
      <c r="A480" s="37"/>
      <c r="B480" s="38"/>
      <c r="C480" s="259" t="s">
        <v>863</v>
      </c>
      <c r="D480" s="259" t="s">
        <v>392</v>
      </c>
      <c r="E480" s="260" t="s">
        <v>864</v>
      </c>
      <c r="F480" s="261" t="s">
        <v>865</v>
      </c>
      <c r="G480" s="262" t="s">
        <v>153</v>
      </c>
      <c r="H480" s="263">
        <v>230.82400000000001</v>
      </c>
      <c r="I480" s="264"/>
      <c r="J480" s="265">
        <f>ROUND(I480*H480,2)</f>
        <v>0</v>
      </c>
      <c r="K480" s="266"/>
      <c r="L480" s="267"/>
      <c r="M480" s="268" t="s">
        <v>1</v>
      </c>
      <c r="N480" s="269" t="s">
        <v>45</v>
      </c>
      <c r="O480" s="90"/>
      <c r="P480" s="228">
        <f>O480*H480</f>
        <v>0</v>
      </c>
      <c r="Q480" s="228">
        <v>0.02</v>
      </c>
      <c r="R480" s="228">
        <f>Q480*H480</f>
        <v>4.6164800000000001</v>
      </c>
      <c r="S480" s="228">
        <v>0</v>
      </c>
      <c r="T480" s="229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230" t="s">
        <v>303</v>
      </c>
      <c r="AT480" s="230" t="s">
        <v>392</v>
      </c>
      <c r="AU480" s="230" t="s">
        <v>90</v>
      </c>
      <c r="AY480" s="16" t="s">
        <v>148</v>
      </c>
      <c r="BE480" s="231">
        <f>IF(N480="základní",J480,0)</f>
        <v>0</v>
      </c>
      <c r="BF480" s="231">
        <f>IF(N480="snížená",J480,0)</f>
        <v>0</v>
      </c>
      <c r="BG480" s="231">
        <f>IF(N480="zákl. přenesená",J480,0)</f>
        <v>0</v>
      </c>
      <c r="BH480" s="231">
        <f>IF(N480="sníž. přenesená",J480,0)</f>
        <v>0</v>
      </c>
      <c r="BI480" s="231">
        <f>IF(N480="nulová",J480,0)</f>
        <v>0</v>
      </c>
      <c r="BJ480" s="16" t="s">
        <v>88</v>
      </c>
      <c r="BK480" s="231">
        <f>ROUND(I480*H480,2)</f>
        <v>0</v>
      </c>
      <c r="BL480" s="16" t="s">
        <v>227</v>
      </c>
      <c r="BM480" s="230" t="s">
        <v>866</v>
      </c>
    </row>
    <row r="481" s="13" customFormat="1">
      <c r="A481" s="13"/>
      <c r="B481" s="232"/>
      <c r="C481" s="233"/>
      <c r="D481" s="234" t="s">
        <v>156</v>
      </c>
      <c r="E481" s="233"/>
      <c r="F481" s="236" t="s">
        <v>867</v>
      </c>
      <c r="G481" s="233"/>
      <c r="H481" s="237">
        <v>230.82400000000001</v>
      </c>
      <c r="I481" s="238"/>
      <c r="J481" s="233"/>
      <c r="K481" s="233"/>
      <c r="L481" s="239"/>
      <c r="M481" s="240"/>
      <c r="N481" s="241"/>
      <c r="O481" s="241"/>
      <c r="P481" s="241"/>
      <c r="Q481" s="241"/>
      <c r="R481" s="241"/>
      <c r="S481" s="241"/>
      <c r="T481" s="24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3" t="s">
        <v>156</v>
      </c>
      <c r="AU481" s="243" t="s">
        <v>90</v>
      </c>
      <c r="AV481" s="13" t="s">
        <v>90</v>
      </c>
      <c r="AW481" s="13" t="s">
        <v>4</v>
      </c>
      <c r="AX481" s="13" t="s">
        <v>88</v>
      </c>
      <c r="AY481" s="243" t="s">
        <v>148</v>
      </c>
    </row>
    <row r="482" s="2" customFormat="1" ht="33" customHeight="1">
      <c r="A482" s="37"/>
      <c r="B482" s="38"/>
      <c r="C482" s="218" t="s">
        <v>868</v>
      </c>
      <c r="D482" s="218" t="s">
        <v>150</v>
      </c>
      <c r="E482" s="219" t="s">
        <v>869</v>
      </c>
      <c r="F482" s="220" t="s">
        <v>870</v>
      </c>
      <c r="G482" s="221" t="s">
        <v>153</v>
      </c>
      <c r="H482" s="222">
        <v>209.84</v>
      </c>
      <c r="I482" s="223"/>
      <c r="J482" s="224">
        <f>ROUND(I482*H482,2)</f>
        <v>0</v>
      </c>
      <c r="K482" s="225"/>
      <c r="L482" s="43"/>
      <c r="M482" s="226" t="s">
        <v>1</v>
      </c>
      <c r="N482" s="227" t="s">
        <v>45</v>
      </c>
      <c r="O482" s="90"/>
      <c r="P482" s="228">
        <f>O482*H482</f>
        <v>0</v>
      </c>
      <c r="Q482" s="228">
        <v>0</v>
      </c>
      <c r="R482" s="228">
        <f>Q482*H482</f>
        <v>0</v>
      </c>
      <c r="S482" s="228">
        <v>0</v>
      </c>
      <c r="T482" s="229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230" t="s">
        <v>227</v>
      </c>
      <c r="AT482" s="230" t="s">
        <v>150</v>
      </c>
      <c r="AU482" s="230" t="s">
        <v>90</v>
      </c>
      <c r="AY482" s="16" t="s">
        <v>148</v>
      </c>
      <c r="BE482" s="231">
        <f>IF(N482="základní",J482,0)</f>
        <v>0</v>
      </c>
      <c r="BF482" s="231">
        <f>IF(N482="snížená",J482,0)</f>
        <v>0</v>
      </c>
      <c r="BG482" s="231">
        <f>IF(N482="zákl. přenesená",J482,0)</f>
        <v>0</v>
      </c>
      <c r="BH482" s="231">
        <f>IF(N482="sníž. přenesená",J482,0)</f>
        <v>0</v>
      </c>
      <c r="BI482" s="231">
        <f>IF(N482="nulová",J482,0)</f>
        <v>0</v>
      </c>
      <c r="BJ482" s="16" t="s">
        <v>88</v>
      </c>
      <c r="BK482" s="231">
        <f>ROUND(I482*H482,2)</f>
        <v>0</v>
      </c>
      <c r="BL482" s="16" t="s">
        <v>227</v>
      </c>
      <c r="BM482" s="230" t="s">
        <v>871</v>
      </c>
    </row>
    <row r="483" s="2" customFormat="1" ht="16.5" customHeight="1">
      <c r="A483" s="37"/>
      <c r="B483" s="38"/>
      <c r="C483" s="218" t="s">
        <v>872</v>
      </c>
      <c r="D483" s="218" t="s">
        <v>150</v>
      </c>
      <c r="E483" s="219" t="s">
        <v>873</v>
      </c>
      <c r="F483" s="220" t="s">
        <v>874</v>
      </c>
      <c r="G483" s="221" t="s">
        <v>153</v>
      </c>
      <c r="H483" s="222">
        <v>209.84</v>
      </c>
      <c r="I483" s="223"/>
      <c r="J483" s="224">
        <f>ROUND(I483*H483,2)</f>
        <v>0</v>
      </c>
      <c r="K483" s="225"/>
      <c r="L483" s="43"/>
      <c r="M483" s="226" t="s">
        <v>1</v>
      </c>
      <c r="N483" s="227" t="s">
        <v>45</v>
      </c>
      <c r="O483" s="90"/>
      <c r="P483" s="228">
        <f>O483*H483</f>
        <v>0</v>
      </c>
      <c r="Q483" s="228">
        <v>0.00029999999999999997</v>
      </c>
      <c r="R483" s="228">
        <f>Q483*H483</f>
        <v>0.062951999999999994</v>
      </c>
      <c r="S483" s="228">
        <v>0</v>
      </c>
      <c r="T483" s="229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230" t="s">
        <v>227</v>
      </c>
      <c r="AT483" s="230" t="s">
        <v>150</v>
      </c>
      <c r="AU483" s="230" t="s">
        <v>90</v>
      </c>
      <c r="AY483" s="16" t="s">
        <v>148</v>
      </c>
      <c r="BE483" s="231">
        <f>IF(N483="základní",J483,0)</f>
        <v>0</v>
      </c>
      <c r="BF483" s="231">
        <f>IF(N483="snížená",J483,0)</f>
        <v>0</v>
      </c>
      <c r="BG483" s="231">
        <f>IF(N483="zákl. přenesená",J483,0)</f>
        <v>0</v>
      </c>
      <c r="BH483" s="231">
        <f>IF(N483="sníž. přenesená",J483,0)</f>
        <v>0</v>
      </c>
      <c r="BI483" s="231">
        <f>IF(N483="nulová",J483,0)</f>
        <v>0</v>
      </c>
      <c r="BJ483" s="16" t="s">
        <v>88</v>
      </c>
      <c r="BK483" s="231">
        <f>ROUND(I483*H483,2)</f>
        <v>0</v>
      </c>
      <c r="BL483" s="16" t="s">
        <v>227</v>
      </c>
      <c r="BM483" s="230" t="s">
        <v>875</v>
      </c>
    </row>
    <row r="484" s="2" customFormat="1" ht="37.8" customHeight="1">
      <c r="A484" s="37"/>
      <c r="B484" s="38"/>
      <c r="C484" s="218" t="s">
        <v>876</v>
      </c>
      <c r="D484" s="218" t="s">
        <v>150</v>
      </c>
      <c r="E484" s="219" t="s">
        <v>877</v>
      </c>
      <c r="F484" s="220" t="s">
        <v>878</v>
      </c>
      <c r="G484" s="221" t="s">
        <v>624</v>
      </c>
      <c r="H484" s="270"/>
      <c r="I484" s="223"/>
      <c r="J484" s="224">
        <f>ROUND(I484*H484,2)</f>
        <v>0</v>
      </c>
      <c r="K484" s="225"/>
      <c r="L484" s="43"/>
      <c r="M484" s="226" t="s">
        <v>1</v>
      </c>
      <c r="N484" s="227" t="s">
        <v>45</v>
      </c>
      <c r="O484" s="90"/>
      <c r="P484" s="228">
        <f>O484*H484</f>
        <v>0</v>
      </c>
      <c r="Q484" s="228">
        <v>0</v>
      </c>
      <c r="R484" s="228">
        <f>Q484*H484</f>
        <v>0</v>
      </c>
      <c r="S484" s="228">
        <v>0</v>
      </c>
      <c r="T484" s="229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230" t="s">
        <v>227</v>
      </c>
      <c r="AT484" s="230" t="s">
        <v>150</v>
      </c>
      <c r="AU484" s="230" t="s">
        <v>90</v>
      </c>
      <c r="AY484" s="16" t="s">
        <v>148</v>
      </c>
      <c r="BE484" s="231">
        <f>IF(N484="základní",J484,0)</f>
        <v>0</v>
      </c>
      <c r="BF484" s="231">
        <f>IF(N484="snížená",J484,0)</f>
        <v>0</v>
      </c>
      <c r="BG484" s="231">
        <f>IF(N484="zákl. přenesená",J484,0)</f>
        <v>0</v>
      </c>
      <c r="BH484" s="231">
        <f>IF(N484="sníž. přenesená",J484,0)</f>
        <v>0</v>
      </c>
      <c r="BI484" s="231">
        <f>IF(N484="nulová",J484,0)</f>
        <v>0</v>
      </c>
      <c r="BJ484" s="16" t="s">
        <v>88</v>
      </c>
      <c r="BK484" s="231">
        <f>ROUND(I484*H484,2)</f>
        <v>0</v>
      </c>
      <c r="BL484" s="16" t="s">
        <v>227</v>
      </c>
      <c r="BM484" s="230" t="s">
        <v>879</v>
      </c>
    </row>
    <row r="485" s="12" customFormat="1" ht="22.8" customHeight="1">
      <c r="A485" s="12"/>
      <c r="B485" s="202"/>
      <c r="C485" s="203"/>
      <c r="D485" s="204" t="s">
        <v>79</v>
      </c>
      <c r="E485" s="216" t="s">
        <v>880</v>
      </c>
      <c r="F485" s="216" t="s">
        <v>881</v>
      </c>
      <c r="G485" s="203"/>
      <c r="H485" s="203"/>
      <c r="I485" s="206"/>
      <c r="J485" s="217">
        <f>BK485</f>
        <v>0</v>
      </c>
      <c r="K485" s="203"/>
      <c r="L485" s="208"/>
      <c r="M485" s="209"/>
      <c r="N485" s="210"/>
      <c r="O485" s="210"/>
      <c r="P485" s="211">
        <f>SUM(P486:P500)</f>
        <v>0</v>
      </c>
      <c r="Q485" s="210"/>
      <c r="R485" s="211">
        <f>SUM(R486:R500)</f>
        <v>0.31968181999999995</v>
      </c>
      <c r="S485" s="210"/>
      <c r="T485" s="212">
        <f>SUM(T486:T500)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13" t="s">
        <v>90</v>
      </c>
      <c r="AT485" s="214" t="s">
        <v>79</v>
      </c>
      <c r="AU485" s="214" t="s">
        <v>88</v>
      </c>
      <c r="AY485" s="213" t="s">
        <v>148</v>
      </c>
      <c r="BK485" s="215">
        <f>SUM(BK486:BK500)</f>
        <v>0</v>
      </c>
    </row>
    <row r="486" s="2" customFormat="1" ht="24.15" customHeight="1">
      <c r="A486" s="37"/>
      <c r="B486" s="38"/>
      <c r="C486" s="218" t="s">
        <v>882</v>
      </c>
      <c r="D486" s="218" t="s">
        <v>150</v>
      </c>
      <c r="E486" s="219" t="s">
        <v>883</v>
      </c>
      <c r="F486" s="220" t="s">
        <v>884</v>
      </c>
      <c r="G486" s="221" t="s">
        <v>153</v>
      </c>
      <c r="H486" s="222">
        <v>782.61699999999996</v>
      </c>
      <c r="I486" s="223"/>
      <c r="J486" s="224">
        <f>ROUND(I486*H486,2)</f>
        <v>0</v>
      </c>
      <c r="K486" s="225"/>
      <c r="L486" s="43"/>
      <c r="M486" s="226" t="s">
        <v>1</v>
      </c>
      <c r="N486" s="227" t="s">
        <v>45</v>
      </c>
      <c r="O486" s="90"/>
      <c r="P486" s="228">
        <f>O486*H486</f>
        <v>0</v>
      </c>
      <c r="Q486" s="228">
        <v>0</v>
      </c>
      <c r="R486" s="228">
        <f>Q486*H486</f>
        <v>0</v>
      </c>
      <c r="S486" s="228">
        <v>0</v>
      </c>
      <c r="T486" s="229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230" t="s">
        <v>227</v>
      </c>
      <c r="AT486" s="230" t="s">
        <v>150</v>
      </c>
      <c r="AU486" s="230" t="s">
        <v>90</v>
      </c>
      <c r="AY486" s="16" t="s">
        <v>148</v>
      </c>
      <c r="BE486" s="231">
        <f>IF(N486="základní",J486,0)</f>
        <v>0</v>
      </c>
      <c r="BF486" s="231">
        <f>IF(N486="snížená",J486,0)</f>
        <v>0</v>
      </c>
      <c r="BG486" s="231">
        <f>IF(N486="zákl. přenesená",J486,0)</f>
        <v>0</v>
      </c>
      <c r="BH486" s="231">
        <f>IF(N486="sníž. přenesená",J486,0)</f>
        <v>0</v>
      </c>
      <c r="BI486" s="231">
        <f>IF(N486="nulová",J486,0)</f>
        <v>0</v>
      </c>
      <c r="BJ486" s="16" t="s">
        <v>88</v>
      </c>
      <c r="BK486" s="231">
        <f>ROUND(I486*H486,2)</f>
        <v>0</v>
      </c>
      <c r="BL486" s="16" t="s">
        <v>227</v>
      </c>
      <c r="BM486" s="230" t="s">
        <v>885</v>
      </c>
    </row>
    <row r="487" s="13" customFormat="1">
      <c r="A487" s="13"/>
      <c r="B487" s="232"/>
      <c r="C487" s="233"/>
      <c r="D487" s="234" t="s">
        <v>156</v>
      </c>
      <c r="E487" s="235" t="s">
        <v>1</v>
      </c>
      <c r="F487" s="236" t="s">
        <v>886</v>
      </c>
      <c r="G487" s="233"/>
      <c r="H487" s="237">
        <v>782.61699999999996</v>
      </c>
      <c r="I487" s="238"/>
      <c r="J487" s="233"/>
      <c r="K487" s="233"/>
      <c r="L487" s="239"/>
      <c r="M487" s="240"/>
      <c r="N487" s="241"/>
      <c r="O487" s="241"/>
      <c r="P487" s="241"/>
      <c r="Q487" s="241"/>
      <c r="R487" s="241"/>
      <c r="S487" s="241"/>
      <c r="T487" s="24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3" t="s">
        <v>156</v>
      </c>
      <c r="AU487" s="243" t="s">
        <v>90</v>
      </c>
      <c r="AV487" s="13" t="s">
        <v>90</v>
      </c>
      <c r="AW487" s="13" t="s">
        <v>34</v>
      </c>
      <c r="AX487" s="13" t="s">
        <v>80</v>
      </c>
      <c r="AY487" s="243" t="s">
        <v>148</v>
      </c>
    </row>
    <row r="488" s="14" customFormat="1">
      <c r="A488" s="14"/>
      <c r="B488" s="244"/>
      <c r="C488" s="245"/>
      <c r="D488" s="234" t="s">
        <v>156</v>
      </c>
      <c r="E488" s="246" t="s">
        <v>1</v>
      </c>
      <c r="F488" s="247" t="s">
        <v>158</v>
      </c>
      <c r="G488" s="245"/>
      <c r="H488" s="248">
        <v>782.61699999999996</v>
      </c>
      <c r="I488" s="249"/>
      <c r="J488" s="245"/>
      <c r="K488" s="245"/>
      <c r="L488" s="250"/>
      <c r="M488" s="251"/>
      <c r="N488" s="252"/>
      <c r="O488" s="252"/>
      <c r="P488" s="252"/>
      <c r="Q488" s="252"/>
      <c r="R488" s="252"/>
      <c r="S488" s="252"/>
      <c r="T488" s="253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4" t="s">
        <v>156</v>
      </c>
      <c r="AU488" s="254" t="s">
        <v>90</v>
      </c>
      <c r="AV488" s="14" t="s">
        <v>154</v>
      </c>
      <c r="AW488" s="14" t="s">
        <v>34</v>
      </c>
      <c r="AX488" s="14" t="s">
        <v>88</v>
      </c>
      <c r="AY488" s="254" t="s">
        <v>148</v>
      </c>
    </row>
    <row r="489" s="2" customFormat="1" ht="24.15" customHeight="1">
      <c r="A489" s="37"/>
      <c r="B489" s="38"/>
      <c r="C489" s="218" t="s">
        <v>887</v>
      </c>
      <c r="D489" s="218" t="s">
        <v>150</v>
      </c>
      <c r="E489" s="219" t="s">
        <v>888</v>
      </c>
      <c r="F489" s="220" t="s">
        <v>889</v>
      </c>
      <c r="G489" s="221" t="s">
        <v>153</v>
      </c>
      <c r="H489" s="222">
        <v>201.61000000000001</v>
      </c>
      <c r="I489" s="223"/>
      <c r="J489" s="224">
        <f>ROUND(I489*H489,2)</f>
        <v>0</v>
      </c>
      <c r="K489" s="225"/>
      <c r="L489" s="43"/>
      <c r="M489" s="226" t="s">
        <v>1</v>
      </c>
      <c r="N489" s="227" t="s">
        <v>45</v>
      </c>
      <c r="O489" s="90"/>
      <c r="P489" s="228">
        <f>O489*H489</f>
        <v>0</v>
      </c>
      <c r="Q489" s="228">
        <v>0</v>
      </c>
      <c r="R489" s="228">
        <f>Q489*H489</f>
        <v>0</v>
      </c>
      <c r="S489" s="228">
        <v>0</v>
      </c>
      <c r="T489" s="229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230" t="s">
        <v>227</v>
      </c>
      <c r="AT489" s="230" t="s">
        <v>150</v>
      </c>
      <c r="AU489" s="230" t="s">
        <v>90</v>
      </c>
      <c r="AY489" s="16" t="s">
        <v>148</v>
      </c>
      <c r="BE489" s="231">
        <f>IF(N489="základní",J489,0)</f>
        <v>0</v>
      </c>
      <c r="BF489" s="231">
        <f>IF(N489="snížená",J489,0)</f>
        <v>0</v>
      </c>
      <c r="BG489" s="231">
        <f>IF(N489="zákl. přenesená",J489,0)</f>
        <v>0</v>
      </c>
      <c r="BH489" s="231">
        <f>IF(N489="sníž. přenesená",J489,0)</f>
        <v>0</v>
      </c>
      <c r="BI489" s="231">
        <f>IF(N489="nulová",J489,0)</f>
        <v>0</v>
      </c>
      <c r="BJ489" s="16" t="s">
        <v>88</v>
      </c>
      <c r="BK489" s="231">
        <f>ROUND(I489*H489,2)</f>
        <v>0</v>
      </c>
      <c r="BL489" s="16" t="s">
        <v>227</v>
      </c>
      <c r="BM489" s="230" t="s">
        <v>890</v>
      </c>
    </row>
    <row r="490" s="2" customFormat="1" ht="16.5" customHeight="1">
      <c r="A490" s="37"/>
      <c r="B490" s="38"/>
      <c r="C490" s="259" t="s">
        <v>891</v>
      </c>
      <c r="D490" s="259" t="s">
        <v>392</v>
      </c>
      <c r="E490" s="260" t="s">
        <v>892</v>
      </c>
      <c r="F490" s="261" t="s">
        <v>893</v>
      </c>
      <c r="G490" s="262" t="s">
        <v>153</v>
      </c>
      <c r="H490" s="263">
        <v>211.691</v>
      </c>
      <c r="I490" s="264"/>
      <c r="J490" s="265">
        <f>ROUND(I490*H490,2)</f>
        <v>0</v>
      </c>
      <c r="K490" s="266"/>
      <c r="L490" s="267"/>
      <c r="M490" s="268" t="s">
        <v>1</v>
      </c>
      <c r="N490" s="269" t="s">
        <v>45</v>
      </c>
      <c r="O490" s="90"/>
      <c r="P490" s="228">
        <f>O490*H490</f>
        <v>0</v>
      </c>
      <c r="Q490" s="228">
        <v>0</v>
      </c>
      <c r="R490" s="228">
        <f>Q490*H490</f>
        <v>0</v>
      </c>
      <c r="S490" s="228">
        <v>0</v>
      </c>
      <c r="T490" s="229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230" t="s">
        <v>303</v>
      </c>
      <c r="AT490" s="230" t="s">
        <v>392</v>
      </c>
      <c r="AU490" s="230" t="s">
        <v>90</v>
      </c>
      <c r="AY490" s="16" t="s">
        <v>148</v>
      </c>
      <c r="BE490" s="231">
        <f>IF(N490="základní",J490,0)</f>
        <v>0</v>
      </c>
      <c r="BF490" s="231">
        <f>IF(N490="snížená",J490,0)</f>
        <v>0</v>
      </c>
      <c r="BG490" s="231">
        <f>IF(N490="zákl. přenesená",J490,0)</f>
        <v>0</v>
      </c>
      <c r="BH490" s="231">
        <f>IF(N490="sníž. přenesená",J490,0)</f>
        <v>0</v>
      </c>
      <c r="BI490" s="231">
        <f>IF(N490="nulová",J490,0)</f>
        <v>0</v>
      </c>
      <c r="BJ490" s="16" t="s">
        <v>88</v>
      </c>
      <c r="BK490" s="231">
        <f>ROUND(I490*H490,2)</f>
        <v>0</v>
      </c>
      <c r="BL490" s="16" t="s">
        <v>227</v>
      </c>
      <c r="BM490" s="230" t="s">
        <v>894</v>
      </c>
    </row>
    <row r="491" s="13" customFormat="1">
      <c r="A491" s="13"/>
      <c r="B491" s="232"/>
      <c r="C491" s="233"/>
      <c r="D491" s="234" t="s">
        <v>156</v>
      </c>
      <c r="E491" s="233"/>
      <c r="F491" s="236" t="s">
        <v>651</v>
      </c>
      <c r="G491" s="233"/>
      <c r="H491" s="237">
        <v>211.691</v>
      </c>
      <c r="I491" s="238"/>
      <c r="J491" s="233"/>
      <c r="K491" s="233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156</v>
      </c>
      <c r="AU491" s="243" t="s">
        <v>90</v>
      </c>
      <c r="AV491" s="13" t="s">
        <v>90</v>
      </c>
      <c r="AW491" s="13" t="s">
        <v>4</v>
      </c>
      <c r="AX491" s="13" t="s">
        <v>88</v>
      </c>
      <c r="AY491" s="243" t="s">
        <v>148</v>
      </c>
    </row>
    <row r="492" s="2" customFormat="1" ht="44.25" customHeight="1">
      <c r="A492" s="37"/>
      <c r="B492" s="38"/>
      <c r="C492" s="218" t="s">
        <v>895</v>
      </c>
      <c r="D492" s="218" t="s">
        <v>150</v>
      </c>
      <c r="E492" s="219" t="s">
        <v>896</v>
      </c>
      <c r="F492" s="220" t="s">
        <v>897</v>
      </c>
      <c r="G492" s="221" t="s">
        <v>153</v>
      </c>
      <c r="H492" s="222">
        <v>24.713000000000001</v>
      </c>
      <c r="I492" s="223"/>
      <c r="J492" s="224">
        <f>ROUND(I492*H492,2)</f>
        <v>0</v>
      </c>
      <c r="K492" s="225"/>
      <c r="L492" s="43"/>
      <c r="M492" s="226" t="s">
        <v>1</v>
      </c>
      <c r="N492" s="227" t="s">
        <v>45</v>
      </c>
      <c r="O492" s="90"/>
      <c r="P492" s="228">
        <f>O492*H492</f>
        <v>0</v>
      </c>
      <c r="Q492" s="228">
        <v>0</v>
      </c>
      <c r="R492" s="228">
        <f>Q492*H492</f>
        <v>0</v>
      </c>
      <c r="S492" s="228">
        <v>0</v>
      </c>
      <c r="T492" s="229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230" t="s">
        <v>227</v>
      </c>
      <c r="AT492" s="230" t="s">
        <v>150</v>
      </c>
      <c r="AU492" s="230" t="s">
        <v>90</v>
      </c>
      <c r="AY492" s="16" t="s">
        <v>148</v>
      </c>
      <c r="BE492" s="231">
        <f>IF(N492="základní",J492,0)</f>
        <v>0</v>
      </c>
      <c r="BF492" s="231">
        <f>IF(N492="snížená",J492,0)</f>
        <v>0</v>
      </c>
      <c r="BG492" s="231">
        <f>IF(N492="zákl. přenesená",J492,0)</f>
        <v>0</v>
      </c>
      <c r="BH492" s="231">
        <f>IF(N492="sníž. přenesená",J492,0)</f>
        <v>0</v>
      </c>
      <c r="BI492" s="231">
        <f>IF(N492="nulová",J492,0)</f>
        <v>0</v>
      </c>
      <c r="BJ492" s="16" t="s">
        <v>88</v>
      </c>
      <c r="BK492" s="231">
        <f>ROUND(I492*H492,2)</f>
        <v>0</v>
      </c>
      <c r="BL492" s="16" t="s">
        <v>227</v>
      </c>
      <c r="BM492" s="230" t="s">
        <v>898</v>
      </c>
    </row>
    <row r="493" s="13" customFormat="1">
      <c r="A493" s="13"/>
      <c r="B493" s="232"/>
      <c r="C493" s="233"/>
      <c r="D493" s="234" t="s">
        <v>156</v>
      </c>
      <c r="E493" s="235" t="s">
        <v>1</v>
      </c>
      <c r="F493" s="236" t="s">
        <v>899</v>
      </c>
      <c r="G493" s="233"/>
      <c r="H493" s="237">
        <v>24.713000000000001</v>
      </c>
      <c r="I493" s="238"/>
      <c r="J493" s="233"/>
      <c r="K493" s="233"/>
      <c r="L493" s="239"/>
      <c r="M493" s="240"/>
      <c r="N493" s="241"/>
      <c r="O493" s="241"/>
      <c r="P493" s="241"/>
      <c r="Q493" s="241"/>
      <c r="R493" s="241"/>
      <c r="S493" s="241"/>
      <c r="T493" s="242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3" t="s">
        <v>156</v>
      </c>
      <c r="AU493" s="243" t="s">
        <v>90</v>
      </c>
      <c r="AV493" s="13" t="s">
        <v>90</v>
      </c>
      <c r="AW493" s="13" t="s">
        <v>34</v>
      </c>
      <c r="AX493" s="13" t="s">
        <v>80</v>
      </c>
      <c r="AY493" s="243" t="s">
        <v>148</v>
      </c>
    </row>
    <row r="494" s="14" customFormat="1">
      <c r="A494" s="14"/>
      <c r="B494" s="244"/>
      <c r="C494" s="245"/>
      <c r="D494" s="234" t="s">
        <v>156</v>
      </c>
      <c r="E494" s="246" t="s">
        <v>1</v>
      </c>
      <c r="F494" s="247" t="s">
        <v>158</v>
      </c>
      <c r="G494" s="245"/>
      <c r="H494" s="248">
        <v>24.713000000000001</v>
      </c>
      <c r="I494" s="249"/>
      <c r="J494" s="245"/>
      <c r="K494" s="245"/>
      <c r="L494" s="250"/>
      <c r="M494" s="251"/>
      <c r="N494" s="252"/>
      <c r="O494" s="252"/>
      <c r="P494" s="252"/>
      <c r="Q494" s="252"/>
      <c r="R494" s="252"/>
      <c r="S494" s="252"/>
      <c r="T494" s="253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4" t="s">
        <v>156</v>
      </c>
      <c r="AU494" s="254" t="s">
        <v>90</v>
      </c>
      <c r="AV494" s="14" t="s">
        <v>154</v>
      </c>
      <c r="AW494" s="14" t="s">
        <v>34</v>
      </c>
      <c r="AX494" s="14" t="s">
        <v>88</v>
      </c>
      <c r="AY494" s="254" t="s">
        <v>148</v>
      </c>
    </row>
    <row r="495" s="2" customFormat="1" ht="16.5" customHeight="1">
      <c r="A495" s="37"/>
      <c r="B495" s="38"/>
      <c r="C495" s="259" t="s">
        <v>900</v>
      </c>
      <c r="D495" s="259" t="s">
        <v>392</v>
      </c>
      <c r="E495" s="260" t="s">
        <v>892</v>
      </c>
      <c r="F495" s="261" t="s">
        <v>893</v>
      </c>
      <c r="G495" s="262" t="s">
        <v>153</v>
      </c>
      <c r="H495" s="263">
        <v>25.949000000000002</v>
      </c>
      <c r="I495" s="264"/>
      <c r="J495" s="265">
        <f>ROUND(I495*H495,2)</f>
        <v>0</v>
      </c>
      <c r="K495" s="266"/>
      <c r="L495" s="267"/>
      <c r="M495" s="268" t="s">
        <v>1</v>
      </c>
      <c r="N495" s="269" t="s">
        <v>45</v>
      </c>
      <c r="O495" s="90"/>
      <c r="P495" s="228">
        <f>O495*H495</f>
        <v>0</v>
      </c>
      <c r="Q495" s="228">
        <v>0</v>
      </c>
      <c r="R495" s="228">
        <f>Q495*H495</f>
        <v>0</v>
      </c>
      <c r="S495" s="228">
        <v>0</v>
      </c>
      <c r="T495" s="229">
        <f>S495*H495</f>
        <v>0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230" t="s">
        <v>303</v>
      </c>
      <c r="AT495" s="230" t="s">
        <v>392</v>
      </c>
      <c r="AU495" s="230" t="s">
        <v>90</v>
      </c>
      <c r="AY495" s="16" t="s">
        <v>148</v>
      </c>
      <c r="BE495" s="231">
        <f>IF(N495="základní",J495,0)</f>
        <v>0</v>
      </c>
      <c r="BF495" s="231">
        <f>IF(N495="snížená",J495,0)</f>
        <v>0</v>
      </c>
      <c r="BG495" s="231">
        <f>IF(N495="zákl. přenesená",J495,0)</f>
        <v>0</v>
      </c>
      <c r="BH495" s="231">
        <f>IF(N495="sníž. přenesená",J495,0)</f>
        <v>0</v>
      </c>
      <c r="BI495" s="231">
        <f>IF(N495="nulová",J495,0)</f>
        <v>0</v>
      </c>
      <c r="BJ495" s="16" t="s">
        <v>88</v>
      </c>
      <c r="BK495" s="231">
        <f>ROUND(I495*H495,2)</f>
        <v>0</v>
      </c>
      <c r="BL495" s="16" t="s">
        <v>227</v>
      </c>
      <c r="BM495" s="230" t="s">
        <v>901</v>
      </c>
    </row>
    <row r="496" s="13" customFormat="1">
      <c r="A496" s="13"/>
      <c r="B496" s="232"/>
      <c r="C496" s="233"/>
      <c r="D496" s="234" t="s">
        <v>156</v>
      </c>
      <c r="E496" s="233"/>
      <c r="F496" s="236" t="s">
        <v>902</v>
      </c>
      <c r="G496" s="233"/>
      <c r="H496" s="237">
        <v>25.949000000000002</v>
      </c>
      <c r="I496" s="238"/>
      <c r="J496" s="233"/>
      <c r="K496" s="233"/>
      <c r="L496" s="239"/>
      <c r="M496" s="240"/>
      <c r="N496" s="241"/>
      <c r="O496" s="241"/>
      <c r="P496" s="241"/>
      <c r="Q496" s="241"/>
      <c r="R496" s="241"/>
      <c r="S496" s="241"/>
      <c r="T496" s="24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3" t="s">
        <v>156</v>
      </c>
      <c r="AU496" s="243" t="s">
        <v>90</v>
      </c>
      <c r="AV496" s="13" t="s">
        <v>90</v>
      </c>
      <c r="AW496" s="13" t="s">
        <v>4</v>
      </c>
      <c r="AX496" s="13" t="s">
        <v>88</v>
      </c>
      <c r="AY496" s="243" t="s">
        <v>148</v>
      </c>
    </row>
    <row r="497" s="2" customFormat="1" ht="33" customHeight="1">
      <c r="A497" s="37"/>
      <c r="B497" s="38"/>
      <c r="C497" s="218" t="s">
        <v>903</v>
      </c>
      <c r="D497" s="218" t="s">
        <v>150</v>
      </c>
      <c r="E497" s="219" t="s">
        <v>904</v>
      </c>
      <c r="F497" s="220" t="s">
        <v>905</v>
      </c>
      <c r="G497" s="221" t="s">
        <v>153</v>
      </c>
      <c r="H497" s="222">
        <v>581.00699999999995</v>
      </c>
      <c r="I497" s="223"/>
      <c r="J497" s="224">
        <f>ROUND(I497*H497,2)</f>
        <v>0</v>
      </c>
      <c r="K497" s="225"/>
      <c r="L497" s="43"/>
      <c r="M497" s="226" t="s">
        <v>1</v>
      </c>
      <c r="N497" s="227" t="s">
        <v>45</v>
      </c>
      <c r="O497" s="90"/>
      <c r="P497" s="228">
        <f>O497*H497</f>
        <v>0</v>
      </c>
      <c r="Q497" s="228">
        <v>0.00020000000000000001</v>
      </c>
      <c r="R497" s="228">
        <f>Q497*H497</f>
        <v>0.1162014</v>
      </c>
      <c r="S497" s="228">
        <v>0</v>
      </c>
      <c r="T497" s="229">
        <f>S497*H497</f>
        <v>0</v>
      </c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R497" s="230" t="s">
        <v>227</v>
      </c>
      <c r="AT497" s="230" t="s">
        <v>150</v>
      </c>
      <c r="AU497" s="230" t="s">
        <v>90</v>
      </c>
      <c r="AY497" s="16" t="s">
        <v>148</v>
      </c>
      <c r="BE497" s="231">
        <f>IF(N497="základní",J497,0)</f>
        <v>0</v>
      </c>
      <c r="BF497" s="231">
        <f>IF(N497="snížená",J497,0)</f>
        <v>0</v>
      </c>
      <c r="BG497" s="231">
        <f>IF(N497="zákl. přenesená",J497,0)</f>
        <v>0</v>
      </c>
      <c r="BH497" s="231">
        <f>IF(N497="sníž. přenesená",J497,0)</f>
        <v>0</v>
      </c>
      <c r="BI497" s="231">
        <f>IF(N497="nulová",J497,0)</f>
        <v>0</v>
      </c>
      <c r="BJ497" s="16" t="s">
        <v>88</v>
      </c>
      <c r="BK497" s="231">
        <f>ROUND(I497*H497,2)</f>
        <v>0</v>
      </c>
      <c r="BL497" s="16" t="s">
        <v>227</v>
      </c>
      <c r="BM497" s="230" t="s">
        <v>906</v>
      </c>
    </row>
    <row r="498" s="13" customFormat="1">
      <c r="A498" s="13"/>
      <c r="B498" s="232"/>
      <c r="C498" s="233"/>
      <c r="D498" s="234" t="s">
        <v>156</v>
      </c>
      <c r="E498" s="235" t="s">
        <v>1</v>
      </c>
      <c r="F498" s="236" t="s">
        <v>907</v>
      </c>
      <c r="G498" s="233"/>
      <c r="H498" s="237">
        <v>581.00699999999995</v>
      </c>
      <c r="I498" s="238"/>
      <c r="J498" s="233"/>
      <c r="K498" s="233"/>
      <c r="L498" s="239"/>
      <c r="M498" s="240"/>
      <c r="N498" s="241"/>
      <c r="O498" s="241"/>
      <c r="P498" s="241"/>
      <c r="Q498" s="241"/>
      <c r="R498" s="241"/>
      <c r="S498" s="241"/>
      <c r="T498" s="242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3" t="s">
        <v>156</v>
      </c>
      <c r="AU498" s="243" t="s">
        <v>90</v>
      </c>
      <c r="AV498" s="13" t="s">
        <v>90</v>
      </c>
      <c r="AW498" s="13" t="s">
        <v>34</v>
      </c>
      <c r="AX498" s="13" t="s">
        <v>80</v>
      </c>
      <c r="AY498" s="243" t="s">
        <v>148</v>
      </c>
    </row>
    <row r="499" s="14" customFormat="1">
      <c r="A499" s="14"/>
      <c r="B499" s="244"/>
      <c r="C499" s="245"/>
      <c r="D499" s="234" t="s">
        <v>156</v>
      </c>
      <c r="E499" s="246" t="s">
        <v>1</v>
      </c>
      <c r="F499" s="247" t="s">
        <v>158</v>
      </c>
      <c r="G499" s="245"/>
      <c r="H499" s="248">
        <v>581.00699999999995</v>
      </c>
      <c r="I499" s="249"/>
      <c r="J499" s="245"/>
      <c r="K499" s="245"/>
      <c r="L499" s="250"/>
      <c r="M499" s="251"/>
      <c r="N499" s="252"/>
      <c r="O499" s="252"/>
      <c r="P499" s="252"/>
      <c r="Q499" s="252"/>
      <c r="R499" s="252"/>
      <c r="S499" s="252"/>
      <c r="T499" s="253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4" t="s">
        <v>156</v>
      </c>
      <c r="AU499" s="254" t="s">
        <v>90</v>
      </c>
      <c r="AV499" s="14" t="s">
        <v>154</v>
      </c>
      <c r="AW499" s="14" t="s">
        <v>34</v>
      </c>
      <c r="AX499" s="14" t="s">
        <v>88</v>
      </c>
      <c r="AY499" s="254" t="s">
        <v>148</v>
      </c>
    </row>
    <row r="500" s="2" customFormat="1" ht="37.8" customHeight="1">
      <c r="A500" s="37"/>
      <c r="B500" s="38"/>
      <c r="C500" s="218" t="s">
        <v>908</v>
      </c>
      <c r="D500" s="218" t="s">
        <v>150</v>
      </c>
      <c r="E500" s="219" t="s">
        <v>909</v>
      </c>
      <c r="F500" s="220" t="s">
        <v>910</v>
      </c>
      <c r="G500" s="221" t="s">
        <v>153</v>
      </c>
      <c r="H500" s="222">
        <v>782.61699999999996</v>
      </c>
      <c r="I500" s="223"/>
      <c r="J500" s="224">
        <f>ROUND(I500*H500,2)</f>
        <v>0</v>
      </c>
      <c r="K500" s="225"/>
      <c r="L500" s="43"/>
      <c r="M500" s="226" t="s">
        <v>1</v>
      </c>
      <c r="N500" s="227" t="s">
        <v>45</v>
      </c>
      <c r="O500" s="90"/>
      <c r="P500" s="228">
        <f>O500*H500</f>
        <v>0</v>
      </c>
      <c r="Q500" s="228">
        <v>0.00025999999999999998</v>
      </c>
      <c r="R500" s="228">
        <f>Q500*H500</f>
        <v>0.20348041999999997</v>
      </c>
      <c r="S500" s="228">
        <v>0</v>
      </c>
      <c r="T500" s="229">
        <f>S500*H500</f>
        <v>0</v>
      </c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R500" s="230" t="s">
        <v>227</v>
      </c>
      <c r="AT500" s="230" t="s">
        <v>150</v>
      </c>
      <c r="AU500" s="230" t="s">
        <v>90</v>
      </c>
      <c r="AY500" s="16" t="s">
        <v>148</v>
      </c>
      <c r="BE500" s="231">
        <f>IF(N500="základní",J500,0)</f>
        <v>0</v>
      </c>
      <c r="BF500" s="231">
        <f>IF(N500="snížená",J500,0)</f>
        <v>0</v>
      </c>
      <c r="BG500" s="231">
        <f>IF(N500="zákl. přenesená",J500,0)</f>
        <v>0</v>
      </c>
      <c r="BH500" s="231">
        <f>IF(N500="sníž. přenesená",J500,0)</f>
        <v>0</v>
      </c>
      <c r="BI500" s="231">
        <f>IF(N500="nulová",J500,0)</f>
        <v>0</v>
      </c>
      <c r="BJ500" s="16" t="s">
        <v>88</v>
      </c>
      <c r="BK500" s="231">
        <f>ROUND(I500*H500,2)</f>
        <v>0</v>
      </c>
      <c r="BL500" s="16" t="s">
        <v>227</v>
      </c>
      <c r="BM500" s="230" t="s">
        <v>911</v>
      </c>
    </row>
    <row r="501" s="12" customFormat="1" ht="25.92" customHeight="1">
      <c r="A501" s="12"/>
      <c r="B501" s="202"/>
      <c r="C501" s="203"/>
      <c r="D501" s="204" t="s">
        <v>79</v>
      </c>
      <c r="E501" s="205" t="s">
        <v>392</v>
      </c>
      <c r="F501" s="205" t="s">
        <v>912</v>
      </c>
      <c r="G501" s="203"/>
      <c r="H501" s="203"/>
      <c r="I501" s="206"/>
      <c r="J501" s="207">
        <f>BK501</f>
        <v>0</v>
      </c>
      <c r="K501" s="203"/>
      <c r="L501" s="208"/>
      <c r="M501" s="209"/>
      <c r="N501" s="210"/>
      <c r="O501" s="210"/>
      <c r="P501" s="211">
        <f>P502</f>
        <v>0</v>
      </c>
      <c r="Q501" s="210"/>
      <c r="R501" s="211">
        <f>R502</f>
        <v>15.8445</v>
      </c>
      <c r="S501" s="210"/>
      <c r="T501" s="212">
        <f>T502</f>
        <v>0</v>
      </c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R501" s="213" t="s">
        <v>164</v>
      </c>
      <c r="AT501" s="214" t="s">
        <v>79</v>
      </c>
      <c r="AU501" s="214" t="s">
        <v>80</v>
      </c>
      <c r="AY501" s="213" t="s">
        <v>148</v>
      </c>
      <c r="BK501" s="215">
        <f>BK502</f>
        <v>0</v>
      </c>
    </row>
    <row r="502" s="12" customFormat="1" ht="22.8" customHeight="1">
      <c r="A502" s="12"/>
      <c r="B502" s="202"/>
      <c r="C502" s="203"/>
      <c r="D502" s="204" t="s">
        <v>79</v>
      </c>
      <c r="E502" s="216" t="s">
        <v>913</v>
      </c>
      <c r="F502" s="216" t="s">
        <v>914</v>
      </c>
      <c r="G502" s="203"/>
      <c r="H502" s="203"/>
      <c r="I502" s="206"/>
      <c r="J502" s="217">
        <f>BK502</f>
        <v>0</v>
      </c>
      <c r="K502" s="203"/>
      <c r="L502" s="208"/>
      <c r="M502" s="209"/>
      <c r="N502" s="210"/>
      <c r="O502" s="210"/>
      <c r="P502" s="211">
        <f>SUM(P503:P505)</f>
        <v>0</v>
      </c>
      <c r="Q502" s="210"/>
      <c r="R502" s="211">
        <f>SUM(R503:R505)</f>
        <v>15.8445</v>
      </c>
      <c r="S502" s="210"/>
      <c r="T502" s="212">
        <f>SUM(T503:T505)</f>
        <v>0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213" t="s">
        <v>164</v>
      </c>
      <c r="AT502" s="214" t="s">
        <v>79</v>
      </c>
      <c r="AU502" s="214" t="s">
        <v>88</v>
      </c>
      <c r="AY502" s="213" t="s">
        <v>148</v>
      </c>
      <c r="BK502" s="215">
        <f>SUM(BK503:BK505)</f>
        <v>0</v>
      </c>
    </row>
    <row r="503" s="2" customFormat="1" ht="49.05" customHeight="1">
      <c r="A503" s="37"/>
      <c r="B503" s="38"/>
      <c r="C503" s="218" t="s">
        <v>915</v>
      </c>
      <c r="D503" s="218" t="s">
        <v>150</v>
      </c>
      <c r="E503" s="219" t="s">
        <v>916</v>
      </c>
      <c r="F503" s="220" t="s">
        <v>917</v>
      </c>
      <c r="G503" s="221" t="s">
        <v>153</v>
      </c>
      <c r="H503" s="222">
        <v>90</v>
      </c>
      <c r="I503" s="223"/>
      <c r="J503" s="224">
        <f>ROUND(I503*H503,2)</f>
        <v>0</v>
      </c>
      <c r="K503" s="225"/>
      <c r="L503" s="43"/>
      <c r="M503" s="226" t="s">
        <v>1</v>
      </c>
      <c r="N503" s="227" t="s">
        <v>45</v>
      </c>
      <c r="O503" s="90"/>
      <c r="P503" s="228">
        <f>O503*H503</f>
        <v>0</v>
      </c>
      <c r="Q503" s="228">
        <v>0.084250000000000005</v>
      </c>
      <c r="R503" s="228">
        <f>Q503*H503</f>
        <v>7.5825000000000005</v>
      </c>
      <c r="S503" s="228">
        <v>0</v>
      </c>
      <c r="T503" s="229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230" t="s">
        <v>460</v>
      </c>
      <c r="AT503" s="230" t="s">
        <v>150</v>
      </c>
      <c r="AU503" s="230" t="s">
        <v>90</v>
      </c>
      <c r="AY503" s="16" t="s">
        <v>148</v>
      </c>
      <c r="BE503" s="231">
        <f>IF(N503="základní",J503,0)</f>
        <v>0</v>
      </c>
      <c r="BF503" s="231">
        <f>IF(N503="snížená",J503,0)</f>
        <v>0</v>
      </c>
      <c r="BG503" s="231">
        <f>IF(N503="zákl. přenesená",J503,0)</f>
        <v>0</v>
      </c>
      <c r="BH503" s="231">
        <f>IF(N503="sníž. přenesená",J503,0)</f>
        <v>0</v>
      </c>
      <c r="BI503" s="231">
        <f>IF(N503="nulová",J503,0)</f>
        <v>0</v>
      </c>
      <c r="BJ503" s="16" t="s">
        <v>88</v>
      </c>
      <c r="BK503" s="231">
        <f>ROUND(I503*H503,2)</f>
        <v>0</v>
      </c>
      <c r="BL503" s="16" t="s">
        <v>460</v>
      </c>
      <c r="BM503" s="230" t="s">
        <v>918</v>
      </c>
    </row>
    <row r="504" s="2" customFormat="1" ht="16.5" customHeight="1">
      <c r="A504" s="37"/>
      <c r="B504" s="38"/>
      <c r="C504" s="259" t="s">
        <v>919</v>
      </c>
      <c r="D504" s="259" t="s">
        <v>392</v>
      </c>
      <c r="E504" s="260" t="s">
        <v>920</v>
      </c>
      <c r="F504" s="261" t="s">
        <v>921</v>
      </c>
      <c r="G504" s="262" t="s">
        <v>153</v>
      </c>
      <c r="H504" s="263">
        <v>91.799999999999997</v>
      </c>
      <c r="I504" s="264"/>
      <c r="J504" s="265">
        <f>ROUND(I504*H504,2)</f>
        <v>0</v>
      </c>
      <c r="K504" s="266"/>
      <c r="L504" s="267"/>
      <c r="M504" s="268" t="s">
        <v>1</v>
      </c>
      <c r="N504" s="269" t="s">
        <v>45</v>
      </c>
      <c r="O504" s="90"/>
      <c r="P504" s="228">
        <f>O504*H504</f>
        <v>0</v>
      </c>
      <c r="Q504" s="228">
        <v>0.089999999999999997</v>
      </c>
      <c r="R504" s="228">
        <f>Q504*H504</f>
        <v>8.2619999999999987</v>
      </c>
      <c r="S504" s="228">
        <v>0</v>
      </c>
      <c r="T504" s="229">
        <f>S504*H504</f>
        <v>0</v>
      </c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R504" s="230" t="s">
        <v>764</v>
      </c>
      <c r="AT504" s="230" t="s">
        <v>392</v>
      </c>
      <c r="AU504" s="230" t="s">
        <v>90</v>
      </c>
      <c r="AY504" s="16" t="s">
        <v>148</v>
      </c>
      <c r="BE504" s="231">
        <f>IF(N504="základní",J504,0)</f>
        <v>0</v>
      </c>
      <c r="BF504" s="231">
        <f>IF(N504="snížená",J504,0)</f>
        <v>0</v>
      </c>
      <c r="BG504" s="231">
        <f>IF(N504="zákl. přenesená",J504,0)</f>
        <v>0</v>
      </c>
      <c r="BH504" s="231">
        <f>IF(N504="sníž. přenesená",J504,0)</f>
        <v>0</v>
      </c>
      <c r="BI504" s="231">
        <f>IF(N504="nulová",J504,0)</f>
        <v>0</v>
      </c>
      <c r="BJ504" s="16" t="s">
        <v>88</v>
      </c>
      <c r="BK504" s="231">
        <f>ROUND(I504*H504,2)</f>
        <v>0</v>
      </c>
      <c r="BL504" s="16" t="s">
        <v>764</v>
      </c>
      <c r="BM504" s="230" t="s">
        <v>922</v>
      </c>
    </row>
    <row r="505" s="13" customFormat="1">
      <c r="A505" s="13"/>
      <c r="B505" s="232"/>
      <c r="C505" s="233"/>
      <c r="D505" s="234" t="s">
        <v>156</v>
      </c>
      <c r="E505" s="233"/>
      <c r="F505" s="236" t="s">
        <v>923</v>
      </c>
      <c r="G505" s="233"/>
      <c r="H505" s="237">
        <v>91.799999999999997</v>
      </c>
      <c r="I505" s="238"/>
      <c r="J505" s="233"/>
      <c r="K505" s="233"/>
      <c r="L505" s="239"/>
      <c r="M505" s="271"/>
      <c r="N505" s="272"/>
      <c r="O505" s="272"/>
      <c r="P505" s="272"/>
      <c r="Q505" s="272"/>
      <c r="R505" s="272"/>
      <c r="S505" s="272"/>
      <c r="T505" s="27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3" t="s">
        <v>156</v>
      </c>
      <c r="AU505" s="243" t="s">
        <v>90</v>
      </c>
      <c r="AV505" s="13" t="s">
        <v>90</v>
      </c>
      <c r="AW505" s="13" t="s">
        <v>4</v>
      </c>
      <c r="AX505" s="13" t="s">
        <v>88</v>
      </c>
      <c r="AY505" s="243" t="s">
        <v>148</v>
      </c>
    </row>
    <row r="506" s="2" customFormat="1" ht="6.96" customHeight="1">
      <c r="A506" s="37"/>
      <c r="B506" s="65"/>
      <c r="C506" s="66"/>
      <c r="D506" s="66"/>
      <c r="E506" s="66"/>
      <c r="F506" s="66"/>
      <c r="G506" s="66"/>
      <c r="H506" s="66"/>
      <c r="I506" s="66"/>
      <c r="J506" s="66"/>
      <c r="K506" s="66"/>
      <c r="L506" s="43"/>
      <c r="M506" s="37"/>
      <c r="O506" s="37"/>
      <c r="P506" s="37"/>
      <c r="Q506" s="37"/>
      <c r="R506" s="37"/>
      <c r="S506" s="37"/>
      <c r="T506" s="37"/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</row>
  </sheetData>
  <sheetProtection sheet="1" autoFilter="0" formatColumns="0" formatRows="0" objects="1" scenarios="1" spinCount="100000" saltValue="UknuRMinSUNnSOoes8tDs6kG22Y7ybRLlWukpOgim/v8ox0cGbEPPdiVFeCoiXjX90lUYVeENznLoQ7GNvTy2Q==" hashValue="6oDo3hTfrugxvrsvYuhJ2pTmHWZHDdk+Z//t0Ev2qHqVnmV28lB6cHWx9Ynwrrc/cVntPkYj6oD6GskkwvraTQ==" algorithmName="SHA-512" password="CC35"/>
  <autoFilter ref="C139:K505"/>
  <mergeCells count="9">
    <mergeCell ref="E7:H7"/>
    <mergeCell ref="E9:H9"/>
    <mergeCell ref="E18:H18"/>
    <mergeCell ref="E27:H27"/>
    <mergeCell ref="E85:H85"/>
    <mergeCell ref="E87:H87"/>
    <mergeCell ref="E130:H130"/>
    <mergeCell ref="E132:H13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Rekonstrukce sportovního areálu FK TJ Lahošť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924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19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2. 7. 2024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">
        <v>27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28</v>
      </c>
      <c r="F15" s="37"/>
      <c r="G15" s="37"/>
      <c r="H15" s="37"/>
      <c r="I15" s="139" t="s">
        <v>29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29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26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33</v>
      </c>
      <c r="F21" s="37"/>
      <c r="G21" s="37"/>
      <c r="H21" s="37"/>
      <c r="I21" s="139" t="s">
        <v>29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26</v>
      </c>
      <c r="J23" s="142" t="s">
        <v>36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37</v>
      </c>
      <c r="F24" s="37"/>
      <c r="G24" s="37"/>
      <c r="H24" s="37"/>
      <c r="I24" s="139" t="s">
        <v>29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44"/>
      <c r="B27" s="145"/>
      <c r="C27" s="144"/>
      <c r="D27" s="144"/>
      <c r="E27" s="146" t="s">
        <v>39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ROUND(J126,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ROUND((SUM(BE126:BE255)),  2)</f>
        <v>0</v>
      </c>
      <c r="G33" s="37"/>
      <c r="H33" s="37"/>
      <c r="I33" s="154">
        <v>0.20999999999999999</v>
      </c>
      <c r="J33" s="153">
        <f>ROUND(((SUM(BE126:BE255))*I33),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ROUND((SUM(BF126:BF255)),  2)</f>
        <v>0</v>
      </c>
      <c r="G34" s="37"/>
      <c r="H34" s="37"/>
      <c r="I34" s="154">
        <v>0.14999999999999999</v>
      </c>
      <c r="J34" s="153">
        <f>ROUND(((SUM(BF126:BF255))*I34),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ROUND((SUM(BG126:BG255)),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ROUND((SUM(BH126:BH255)),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ROUND((SUM(BI126:BI255)),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Rekonstrukce sportovního areálu FK TJ Lahošť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1026b - ZTI + Vzduchotechnika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Lahošť</v>
      </c>
      <c r="G89" s="39"/>
      <c r="H89" s="39"/>
      <c r="I89" s="31" t="s">
        <v>23</v>
      </c>
      <c r="J89" s="78" t="str">
        <f>IF(J12="","",J12)</f>
        <v>2. 7. 2024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9"/>
      <c r="E91" s="39"/>
      <c r="F91" s="26" t="str">
        <f>E15</f>
        <v>Obec Lahošť, Švermova 22, 417 25 Lahošť</v>
      </c>
      <c r="G91" s="39"/>
      <c r="H91" s="39"/>
      <c r="I91" s="31" t="s">
        <v>32</v>
      </c>
      <c r="J91" s="35" t="str">
        <f>E21</f>
        <v>Jaroslav Plavec, Masarykova 112/11, Duchcov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40.0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Jitka Dvorščáková, Průběžná 3370, 43401 Most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105</v>
      </c>
      <c r="D94" s="175"/>
      <c r="E94" s="175"/>
      <c r="F94" s="175"/>
      <c r="G94" s="175"/>
      <c r="H94" s="175"/>
      <c r="I94" s="175"/>
      <c r="J94" s="176" t="s">
        <v>106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107</v>
      </c>
      <c r="D96" s="39"/>
      <c r="E96" s="39"/>
      <c r="F96" s="39"/>
      <c r="G96" s="39"/>
      <c r="H96" s="39"/>
      <c r="I96" s="39"/>
      <c r="J96" s="109">
        <f>J126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108</v>
      </c>
    </row>
    <row r="97" s="9" customFormat="1" ht="24.96" customHeight="1">
      <c r="A97" s="9"/>
      <c r="B97" s="178"/>
      <c r="C97" s="179"/>
      <c r="D97" s="180" t="s">
        <v>109</v>
      </c>
      <c r="E97" s="181"/>
      <c r="F97" s="181"/>
      <c r="G97" s="181"/>
      <c r="H97" s="181"/>
      <c r="I97" s="181"/>
      <c r="J97" s="182">
        <f>J127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110</v>
      </c>
      <c r="E98" s="187"/>
      <c r="F98" s="187"/>
      <c r="G98" s="187"/>
      <c r="H98" s="187"/>
      <c r="I98" s="187"/>
      <c r="J98" s="188">
        <f>J128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925</v>
      </c>
      <c r="E99" s="187"/>
      <c r="F99" s="187"/>
      <c r="G99" s="187"/>
      <c r="H99" s="187"/>
      <c r="I99" s="187"/>
      <c r="J99" s="188">
        <f>J152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117</v>
      </c>
      <c r="E100" s="187"/>
      <c r="F100" s="187"/>
      <c r="G100" s="187"/>
      <c r="H100" s="187"/>
      <c r="I100" s="187"/>
      <c r="J100" s="188">
        <f>J171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8"/>
      <c r="C101" s="179"/>
      <c r="D101" s="180" t="s">
        <v>118</v>
      </c>
      <c r="E101" s="181"/>
      <c r="F101" s="181"/>
      <c r="G101" s="181"/>
      <c r="H101" s="181"/>
      <c r="I101" s="181"/>
      <c r="J101" s="182">
        <f>J173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4"/>
      <c r="C102" s="185"/>
      <c r="D102" s="186" t="s">
        <v>926</v>
      </c>
      <c r="E102" s="187"/>
      <c r="F102" s="187"/>
      <c r="G102" s="187"/>
      <c r="H102" s="187"/>
      <c r="I102" s="187"/>
      <c r="J102" s="188">
        <f>J174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927</v>
      </c>
      <c r="E103" s="187"/>
      <c r="F103" s="187"/>
      <c r="G103" s="187"/>
      <c r="H103" s="187"/>
      <c r="I103" s="187"/>
      <c r="J103" s="188">
        <f>J203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928</v>
      </c>
      <c r="E104" s="187"/>
      <c r="F104" s="187"/>
      <c r="G104" s="187"/>
      <c r="H104" s="187"/>
      <c r="I104" s="187"/>
      <c r="J104" s="188">
        <f>J236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929</v>
      </c>
      <c r="E105" s="187"/>
      <c r="F105" s="187"/>
      <c r="G105" s="187"/>
      <c r="H105" s="187"/>
      <c r="I105" s="187"/>
      <c r="J105" s="188">
        <f>J239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930</v>
      </c>
      <c r="E106" s="187"/>
      <c r="F106" s="187"/>
      <c r="G106" s="187"/>
      <c r="H106" s="187"/>
      <c r="I106" s="187"/>
      <c r="J106" s="188">
        <f>J250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133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73" t="str">
        <f>E7</f>
        <v>Rekonstrukce sportovního areálu FK TJ Lahošť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102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E9</f>
        <v>1026b - ZTI + Vzduchotechnika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21</v>
      </c>
      <c r="D120" s="39"/>
      <c r="E120" s="39"/>
      <c r="F120" s="26" t="str">
        <f>F12</f>
        <v>Lahošť</v>
      </c>
      <c r="G120" s="39"/>
      <c r="H120" s="39"/>
      <c r="I120" s="31" t="s">
        <v>23</v>
      </c>
      <c r="J120" s="78" t="str">
        <f>IF(J12="","",J12)</f>
        <v>2. 7. 2024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40.05" customHeight="1">
      <c r="A122" s="37"/>
      <c r="B122" s="38"/>
      <c r="C122" s="31" t="s">
        <v>25</v>
      </c>
      <c r="D122" s="39"/>
      <c r="E122" s="39"/>
      <c r="F122" s="26" t="str">
        <f>E15</f>
        <v>Obec Lahošť, Švermova 22, 417 25 Lahošť</v>
      </c>
      <c r="G122" s="39"/>
      <c r="H122" s="39"/>
      <c r="I122" s="31" t="s">
        <v>32</v>
      </c>
      <c r="J122" s="35" t="str">
        <f>E21</f>
        <v>Jaroslav Plavec, Masarykova 112/11, Duchcov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40.05" customHeight="1">
      <c r="A123" s="37"/>
      <c r="B123" s="38"/>
      <c r="C123" s="31" t="s">
        <v>30</v>
      </c>
      <c r="D123" s="39"/>
      <c r="E123" s="39"/>
      <c r="F123" s="26" t="str">
        <f>IF(E18="","",E18)</f>
        <v>Vyplň údaj</v>
      </c>
      <c r="G123" s="39"/>
      <c r="H123" s="39"/>
      <c r="I123" s="31" t="s">
        <v>35</v>
      </c>
      <c r="J123" s="35" t="str">
        <f>E24</f>
        <v>Jitka Dvorščáková, Průběžná 3370, 43401 Most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0"/>
      <c r="B125" s="191"/>
      <c r="C125" s="192" t="s">
        <v>134</v>
      </c>
      <c r="D125" s="193" t="s">
        <v>65</v>
      </c>
      <c r="E125" s="193" t="s">
        <v>61</v>
      </c>
      <c r="F125" s="193" t="s">
        <v>62</v>
      </c>
      <c r="G125" s="193" t="s">
        <v>135</v>
      </c>
      <c r="H125" s="193" t="s">
        <v>136</v>
      </c>
      <c r="I125" s="193" t="s">
        <v>137</v>
      </c>
      <c r="J125" s="194" t="s">
        <v>106</v>
      </c>
      <c r="K125" s="195" t="s">
        <v>138</v>
      </c>
      <c r="L125" s="196"/>
      <c r="M125" s="99" t="s">
        <v>1</v>
      </c>
      <c r="N125" s="100" t="s">
        <v>44</v>
      </c>
      <c r="O125" s="100" t="s">
        <v>139</v>
      </c>
      <c r="P125" s="100" t="s">
        <v>140</v>
      </c>
      <c r="Q125" s="100" t="s">
        <v>141</v>
      </c>
      <c r="R125" s="100" t="s">
        <v>142</v>
      </c>
      <c r="S125" s="100" t="s">
        <v>143</v>
      </c>
      <c r="T125" s="101" t="s">
        <v>144</v>
      </c>
      <c r="U125" s="190"/>
      <c r="V125" s="190"/>
      <c r="W125" s="190"/>
      <c r="X125" s="190"/>
      <c r="Y125" s="190"/>
      <c r="Z125" s="190"/>
      <c r="AA125" s="190"/>
      <c r="AB125" s="190"/>
      <c r="AC125" s="190"/>
      <c r="AD125" s="190"/>
      <c r="AE125" s="190"/>
    </row>
    <row r="126" s="2" customFormat="1" ht="22.8" customHeight="1">
      <c r="A126" s="37"/>
      <c r="B126" s="38"/>
      <c r="C126" s="106" t="s">
        <v>145</v>
      </c>
      <c r="D126" s="39"/>
      <c r="E126" s="39"/>
      <c r="F126" s="39"/>
      <c r="G126" s="39"/>
      <c r="H126" s="39"/>
      <c r="I126" s="39"/>
      <c r="J126" s="197">
        <f>BK126</f>
        <v>0</v>
      </c>
      <c r="K126" s="39"/>
      <c r="L126" s="43"/>
      <c r="M126" s="102"/>
      <c r="N126" s="198"/>
      <c r="O126" s="103"/>
      <c r="P126" s="199">
        <f>P127+P173</f>
        <v>0</v>
      </c>
      <c r="Q126" s="103"/>
      <c r="R126" s="199">
        <f>R127+R173</f>
        <v>53.414866199999999</v>
      </c>
      <c r="S126" s="103"/>
      <c r="T126" s="200">
        <f>T127+T173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79</v>
      </c>
      <c r="AU126" s="16" t="s">
        <v>108</v>
      </c>
      <c r="BK126" s="201">
        <f>BK127+BK173</f>
        <v>0</v>
      </c>
    </row>
    <row r="127" s="12" customFormat="1" ht="25.92" customHeight="1">
      <c r="A127" s="12"/>
      <c r="B127" s="202"/>
      <c r="C127" s="203"/>
      <c r="D127" s="204" t="s">
        <v>79</v>
      </c>
      <c r="E127" s="205" t="s">
        <v>146</v>
      </c>
      <c r="F127" s="205" t="s">
        <v>147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P128+P152+P171</f>
        <v>0</v>
      </c>
      <c r="Q127" s="210"/>
      <c r="R127" s="211">
        <f>R128+R152+R171</f>
        <v>52.422496199999998</v>
      </c>
      <c r="S127" s="210"/>
      <c r="T127" s="212">
        <f>T128+T152+T171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88</v>
      </c>
      <c r="AT127" s="214" t="s">
        <v>79</v>
      </c>
      <c r="AU127" s="214" t="s">
        <v>80</v>
      </c>
      <c r="AY127" s="213" t="s">
        <v>148</v>
      </c>
      <c r="BK127" s="215">
        <f>BK128+BK152+BK171</f>
        <v>0</v>
      </c>
    </row>
    <row r="128" s="12" customFormat="1" ht="22.8" customHeight="1">
      <c r="A128" s="12"/>
      <c r="B128" s="202"/>
      <c r="C128" s="203"/>
      <c r="D128" s="204" t="s">
        <v>79</v>
      </c>
      <c r="E128" s="216" t="s">
        <v>88</v>
      </c>
      <c r="F128" s="216" t="s">
        <v>149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SUM(P129:P151)</f>
        <v>0</v>
      </c>
      <c r="Q128" s="210"/>
      <c r="R128" s="211">
        <f>SUM(R129:R151)</f>
        <v>51.960000000000001</v>
      </c>
      <c r="S128" s="210"/>
      <c r="T128" s="212">
        <f>SUM(T129:T151)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88</v>
      </c>
      <c r="AT128" s="214" t="s">
        <v>79</v>
      </c>
      <c r="AU128" s="214" t="s">
        <v>88</v>
      </c>
      <c r="AY128" s="213" t="s">
        <v>148</v>
      </c>
      <c r="BK128" s="215">
        <f>SUM(BK129:BK151)</f>
        <v>0</v>
      </c>
    </row>
    <row r="129" s="2" customFormat="1" ht="44.25" customHeight="1">
      <c r="A129" s="37"/>
      <c r="B129" s="38"/>
      <c r="C129" s="218" t="s">
        <v>88</v>
      </c>
      <c r="D129" s="218" t="s">
        <v>150</v>
      </c>
      <c r="E129" s="219" t="s">
        <v>931</v>
      </c>
      <c r="F129" s="220" t="s">
        <v>932</v>
      </c>
      <c r="G129" s="221" t="s">
        <v>161</v>
      </c>
      <c r="H129" s="222">
        <v>79.599999999999994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45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154</v>
      </c>
      <c r="AT129" s="230" t="s">
        <v>150</v>
      </c>
      <c r="AU129" s="230" t="s">
        <v>90</v>
      </c>
      <c r="AY129" s="16" t="s">
        <v>148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88</v>
      </c>
      <c r="BK129" s="231">
        <f>ROUND(I129*H129,2)</f>
        <v>0</v>
      </c>
      <c r="BL129" s="16" t="s">
        <v>154</v>
      </c>
      <c r="BM129" s="230" t="s">
        <v>933</v>
      </c>
    </row>
    <row r="130" s="13" customFormat="1">
      <c r="A130" s="13"/>
      <c r="B130" s="232"/>
      <c r="C130" s="233"/>
      <c r="D130" s="234" t="s">
        <v>156</v>
      </c>
      <c r="E130" s="235" t="s">
        <v>1</v>
      </c>
      <c r="F130" s="236" t="s">
        <v>934</v>
      </c>
      <c r="G130" s="233"/>
      <c r="H130" s="237">
        <v>79.599999999999994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156</v>
      </c>
      <c r="AU130" s="243" t="s">
        <v>90</v>
      </c>
      <c r="AV130" s="13" t="s">
        <v>90</v>
      </c>
      <c r="AW130" s="13" t="s">
        <v>34</v>
      </c>
      <c r="AX130" s="13" t="s">
        <v>80</v>
      </c>
      <c r="AY130" s="243" t="s">
        <v>148</v>
      </c>
    </row>
    <row r="131" s="14" customFormat="1">
      <c r="A131" s="14"/>
      <c r="B131" s="244"/>
      <c r="C131" s="245"/>
      <c r="D131" s="234" t="s">
        <v>156</v>
      </c>
      <c r="E131" s="246" t="s">
        <v>1</v>
      </c>
      <c r="F131" s="247" t="s">
        <v>158</v>
      </c>
      <c r="G131" s="245"/>
      <c r="H131" s="248">
        <v>79.599999999999994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156</v>
      </c>
      <c r="AU131" s="254" t="s">
        <v>90</v>
      </c>
      <c r="AV131" s="14" t="s">
        <v>154</v>
      </c>
      <c r="AW131" s="14" t="s">
        <v>34</v>
      </c>
      <c r="AX131" s="14" t="s">
        <v>88</v>
      </c>
      <c r="AY131" s="254" t="s">
        <v>148</v>
      </c>
    </row>
    <row r="132" s="2" customFormat="1" ht="24.15" customHeight="1">
      <c r="A132" s="37"/>
      <c r="B132" s="38"/>
      <c r="C132" s="218" t="s">
        <v>90</v>
      </c>
      <c r="D132" s="218" t="s">
        <v>150</v>
      </c>
      <c r="E132" s="219" t="s">
        <v>935</v>
      </c>
      <c r="F132" s="220" t="s">
        <v>936</v>
      </c>
      <c r="G132" s="221" t="s">
        <v>161</v>
      </c>
      <c r="H132" s="222">
        <v>2.1419999999999999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45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154</v>
      </c>
      <c r="AT132" s="230" t="s">
        <v>150</v>
      </c>
      <c r="AU132" s="230" t="s">
        <v>90</v>
      </c>
      <c r="AY132" s="16" t="s">
        <v>148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88</v>
      </c>
      <c r="BK132" s="231">
        <f>ROUND(I132*H132,2)</f>
        <v>0</v>
      </c>
      <c r="BL132" s="16" t="s">
        <v>154</v>
      </c>
      <c r="BM132" s="230" t="s">
        <v>937</v>
      </c>
    </row>
    <row r="133" s="13" customFormat="1">
      <c r="A133" s="13"/>
      <c r="B133" s="232"/>
      <c r="C133" s="233"/>
      <c r="D133" s="234" t="s">
        <v>156</v>
      </c>
      <c r="E133" s="235" t="s">
        <v>1</v>
      </c>
      <c r="F133" s="236" t="s">
        <v>938</v>
      </c>
      <c r="G133" s="233"/>
      <c r="H133" s="237">
        <v>2.1419999999999999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156</v>
      </c>
      <c r="AU133" s="243" t="s">
        <v>90</v>
      </c>
      <c r="AV133" s="13" t="s">
        <v>90</v>
      </c>
      <c r="AW133" s="13" t="s">
        <v>34</v>
      </c>
      <c r="AX133" s="13" t="s">
        <v>80</v>
      </c>
      <c r="AY133" s="243" t="s">
        <v>148</v>
      </c>
    </row>
    <row r="134" s="14" customFormat="1">
      <c r="A134" s="14"/>
      <c r="B134" s="244"/>
      <c r="C134" s="245"/>
      <c r="D134" s="234" t="s">
        <v>156</v>
      </c>
      <c r="E134" s="246" t="s">
        <v>1</v>
      </c>
      <c r="F134" s="247" t="s">
        <v>158</v>
      </c>
      <c r="G134" s="245"/>
      <c r="H134" s="248">
        <v>2.1419999999999999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156</v>
      </c>
      <c r="AU134" s="254" t="s">
        <v>90</v>
      </c>
      <c r="AV134" s="14" t="s">
        <v>154</v>
      </c>
      <c r="AW134" s="14" t="s">
        <v>34</v>
      </c>
      <c r="AX134" s="14" t="s">
        <v>88</v>
      </c>
      <c r="AY134" s="254" t="s">
        <v>148</v>
      </c>
    </row>
    <row r="135" s="2" customFormat="1" ht="62.7" customHeight="1">
      <c r="A135" s="37"/>
      <c r="B135" s="38"/>
      <c r="C135" s="218" t="s">
        <v>164</v>
      </c>
      <c r="D135" s="218" t="s">
        <v>150</v>
      </c>
      <c r="E135" s="219" t="s">
        <v>174</v>
      </c>
      <c r="F135" s="220" t="s">
        <v>175</v>
      </c>
      <c r="G135" s="221" t="s">
        <v>161</v>
      </c>
      <c r="H135" s="222">
        <v>28.122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45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154</v>
      </c>
      <c r="AT135" s="230" t="s">
        <v>150</v>
      </c>
      <c r="AU135" s="230" t="s">
        <v>90</v>
      </c>
      <c r="AY135" s="16" t="s">
        <v>148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88</v>
      </c>
      <c r="BK135" s="231">
        <f>ROUND(I135*H135,2)</f>
        <v>0</v>
      </c>
      <c r="BL135" s="16" t="s">
        <v>154</v>
      </c>
      <c r="BM135" s="230" t="s">
        <v>939</v>
      </c>
    </row>
    <row r="136" s="13" customFormat="1">
      <c r="A136" s="13"/>
      <c r="B136" s="232"/>
      <c r="C136" s="233"/>
      <c r="D136" s="234" t="s">
        <v>156</v>
      </c>
      <c r="E136" s="235" t="s">
        <v>1</v>
      </c>
      <c r="F136" s="236" t="s">
        <v>940</v>
      </c>
      <c r="G136" s="233"/>
      <c r="H136" s="237">
        <v>28.122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156</v>
      </c>
      <c r="AU136" s="243" t="s">
        <v>90</v>
      </c>
      <c r="AV136" s="13" t="s">
        <v>90</v>
      </c>
      <c r="AW136" s="13" t="s">
        <v>34</v>
      </c>
      <c r="AX136" s="13" t="s">
        <v>80</v>
      </c>
      <c r="AY136" s="243" t="s">
        <v>148</v>
      </c>
    </row>
    <row r="137" s="14" customFormat="1">
      <c r="A137" s="14"/>
      <c r="B137" s="244"/>
      <c r="C137" s="245"/>
      <c r="D137" s="234" t="s">
        <v>156</v>
      </c>
      <c r="E137" s="246" t="s">
        <v>1</v>
      </c>
      <c r="F137" s="247" t="s">
        <v>158</v>
      </c>
      <c r="G137" s="245"/>
      <c r="H137" s="248">
        <v>28.122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156</v>
      </c>
      <c r="AU137" s="254" t="s">
        <v>90</v>
      </c>
      <c r="AV137" s="14" t="s">
        <v>154</v>
      </c>
      <c r="AW137" s="14" t="s">
        <v>34</v>
      </c>
      <c r="AX137" s="14" t="s">
        <v>88</v>
      </c>
      <c r="AY137" s="254" t="s">
        <v>148</v>
      </c>
    </row>
    <row r="138" s="2" customFormat="1" ht="66.75" customHeight="1">
      <c r="A138" s="37"/>
      <c r="B138" s="38"/>
      <c r="C138" s="218" t="s">
        <v>154</v>
      </c>
      <c r="D138" s="218" t="s">
        <v>150</v>
      </c>
      <c r="E138" s="219" t="s">
        <v>179</v>
      </c>
      <c r="F138" s="220" t="s">
        <v>180</v>
      </c>
      <c r="G138" s="221" t="s">
        <v>161</v>
      </c>
      <c r="H138" s="222">
        <v>281.22000000000003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45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154</v>
      </c>
      <c r="AT138" s="230" t="s">
        <v>150</v>
      </c>
      <c r="AU138" s="230" t="s">
        <v>90</v>
      </c>
      <c r="AY138" s="16" t="s">
        <v>148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88</v>
      </c>
      <c r="BK138" s="231">
        <f>ROUND(I138*H138,2)</f>
        <v>0</v>
      </c>
      <c r="BL138" s="16" t="s">
        <v>154</v>
      </c>
      <c r="BM138" s="230" t="s">
        <v>941</v>
      </c>
    </row>
    <row r="139" s="13" customFormat="1">
      <c r="A139" s="13"/>
      <c r="B139" s="232"/>
      <c r="C139" s="233"/>
      <c r="D139" s="234" t="s">
        <v>156</v>
      </c>
      <c r="E139" s="235" t="s">
        <v>1</v>
      </c>
      <c r="F139" s="236" t="s">
        <v>940</v>
      </c>
      <c r="G139" s="233"/>
      <c r="H139" s="237">
        <v>28.122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156</v>
      </c>
      <c r="AU139" s="243" t="s">
        <v>90</v>
      </c>
      <c r="AV139" s="13" t="s">
        <v>90</v>
      </c>
      <c r="AW139" s="13" t="s">
        <v>34</v>
      </c>
      <c r="AX139" s="13" t="s">
        <v>88</v>
      </c>
      <c r="AY139" s="243" t="s">
        <v>148</v>
      </c>
    </row>
    <row r="140" s="13" customFormat="1">
      <c r="A140" s="13"/>
      <c r="B140" s="232"/>
      <c r="C140" s="233"/>
      <c r="D140" s="234" t="s">
        <v>156</v>
      </c>
      <c r="E140" s="233"/>
      <c r="F140" s="236" t="s">
        <v>942</v>
      </c>
      <c r="G140" s="233"/>
      <c r="H140" s="237">
        <v>281.22000000000003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156</v>
      </c>
      <c r="AU140" s="243" t="s">
        <v>90</v>
      </c>
      <c r="AV140" s="13" t="s">
        <v>90</v>
      </c>
      <c r="AW140" s="13" t="s">
        <v>4</v>
      </c>
      <c r="AX140" s="13" t="s">
        <v>88</v>
      </c>
      <c r="AY140" s="243" t="s">
        <v>148</v>
      </c>
    </row>
    <row r="141" s="2" customFormat="1" ht="44.25" customHeight="1">
      <c r="A141" s="37"/>
      <c r="B141" s="38"/>
      <c r="C141" s="218" t="s">
        <v>173</v>
      </c>
      <c r="D141" s="218" t="s">
        <v>150</v>
      </c>
      <c r="E141" s="219" t="s">
        <v>943</v>
      </c>
      <c r="F141" s="220" t="s">
        <v>944</v>
      </c>
      <c r="G141" s="221" t="s">
        <v>161</v>
      </c>
      <c r="H141" s="222">
        <v>28.122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45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154</v>
      </c>
      <c r="AT141" s="230" t="s">
        <v>150</v>
      </c>
      <c r="AU141" s="230" t="s">
        <v>90</v>
      </c>
      <c r="AY141" s="16" t="s">
        <v>148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88</v>
      </c>
      <c r="BK141" s="231">
        <f>ROUND(I141*H141,2)</f>
        <v>0</v>
      </c>
      <c r="BL141" s="16" t="s">
        <v>154</v>
      </c>
      <c r="BM141" s="230" t="s">
        <v>945</v>
      </c>
    </row>
    <row r="142" s="2" customFormat="1" ht="44.25" customHeight="1">
      <c r="A142" s="37"/>
      <c r="B142" s="38"/>
      <c r="C142" s="218" t="s">
        <v>178</v>
      </c>
      <c r="D142" s="218" t="s">
        <v>150</v>
      </c>
      <c r="E142" s="219" t="s">
        <v>188</v>
      </c>
      <c r="F142" s="220" t="s">
        <v>189</v>
      </c>
      <c r="G142" s="221" t="s">
        <v>190</v>
      </c>
      <c r="H142" s="222">
        <v>56.244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45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154</v>
      </c>
      <c r="AT142" s="230" t="s">
        <v>150</v>
      </c>
      <c r="AU142" s="230" t="s">
        <v>90</v>
      </c>
      <c r="AY142" s="16" t="s">
        <v>148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88</v>
      </c>
      <c r="BK142" s="231">
        <f>ROUND(I142*H142,2)</f>
        <v>0</v>
      </c>
      <c r="BL142" s="16" t="s">
        <v>154</v>
      </c>
      <c r="BM142" s="230" t="s">
        <v>946</v>
      </c>
    </row>
    <row r="143" s="2" customFormat="1" ht="37.8" customHeight="1">
      <c r="A143" s="37"/>
      <c r="B143" s="38"/>
      <c r="C143" s="218" t="s">
        <v>183</v>
      </c>
      <c r="D143" s="218" t="s">
        <v>150</v>
      </c>
      <c r="E143" s="219" t="s">
        <v>194</v>
      </c>
      <c r="F143" s="220" t="s">
        <v>195</v>
      </c>
      <c r="G143" s="221" t="s">
        <v>161</v>
      </c>
      <c r="H143" s="222">
        <v>28.122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45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154</v>
      </c>
      <c r="AT143" s="230" t="s">
        <v>150</v>
      </c>
      <c r="AU143" s="230" t="s">
        <v>90</v>
      </c>
      <c r="AY143" s="16" t="s">
        <v>148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88</v>
      </c>
      <c r="BK143" s="231">
        <f>ROUND(I143*H143,2)</f>
        <v>0</v>
      </c>
      <c r="BL143" s="16" t="s">
        <v>154</v>
      </c>
      <c r="BM143" s="230" t="s">
        <v>947</v>
      </c>
    </row>
    <row r="144" s="2" customFormat="1" ht="44.25" customHeight="1">
      <c r="A144" s="37"/>
      <c r="B144" s="38"/>
      <c r="C144" s="218" t="s">
        <v>187</v>
      </c>
      <c r="D144" s="218" t="s">
        <v>150</v>
      </c>
      <c r="E144" s="219" t="s">
        <v>948</v>
      </c>
      <c r="F144" s="220" t="s">
        <v>949</v>
      </c>
      <c r="G144" s="221" t="s">
        <v>161</v>
      </c>
      <c r="H144" s="222">
        <v>53.619999999999997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45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154</v>
      </c>
      <c r="AT144" s="230" t="s">
        <v>150</v>
      </c>
      <c r="AU144" s="230" t="s">
        <v>90</v>
      </c>
      <c r="AY144" s="16" t="s">
        <v>148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88</v>
      </c>
      <c r="BK144" s="231">
        <f>ROUND(I144*H144,2)</f>
        <v>0</v>
      </c>
      <c r="BL144" s="16" t="s">
        <v>154</v>
      </c>
      <c r="BM144" s="230" t="s">
        <v>950</v>
      </c>
    </row>
    <row r="145" s="13" customFormat="1">
      <c r="A145" s="13"/>
      <c r="B145" s="232"/>
      <c r="C145" s="233"/>
      <c r="D145" s="234" t="s">
        <v>156</v>
      </c>
      <c r="E145" s="235" t="s">
        <v>1</v>
      </c>
      <c r="F145" s="236" t="s">
        <v>951</v>
      </c>
      <c r="G145" s="233"/>
      <c r="H145" s="237">
        <v>53.619999999999997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156</v>
      </c>
      <c r="AU145" s="243" t="s">
        <v>90</v>
      </c>
      <c r="AV145" s="13" t="s">
        <v>90</v>
      </c>
      <c r="AW145" s="13" t="s">
        <v>34</v>
      </c>
      <c r="AX145" s="13" t="s">
        <v>80</v>
      </c>
      <c r="AY145" s="243" t="s">
        <v>148</v>
      </c>
    </row>
    <row r="146" s="14" customFormat="1">
      <c r="A146" s="14"/>
      <c r="B146" s="244"/>
      <c r="C146" s="245"/>
      <c r="D146" s="234" t="s">
        <v>156</v>
      </c>
      <c r="E146" s="246" t="s">
        <v>1</v>
      </c>
      <c r="F146" s="247" t="s">
        <v>158</v>
      </c>
      <c r="G146" s="245"/>
      <c r="H146" s="248">
        <v>53.619999999999997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156</v>
      </c>
      <c r="AU146" s="254" t="s">
        <v>90</v>
      </c>
      <c r="AV146" s="14" t="s">
        <v>154</v>
      </c>
      <c r="AW146" s="14" t="s">
        <v>34</v>
      </c>
      <c r="AX146" s="14" t="s">
        <v>88</v>
      </c>
      <c r="AY146" s="254" t="s">
        <v>148</v>
      </c>
    </row>
    <row r="147" s="2" customFormat="1" ht="66.75" customHeight="1">
      <c r="A147" s="37"/>
      <c r="B147" s="38"/>
      <c r="C147" s="218" t="s">
        <v>193</v>
      </c>
      <c r="D147" s="218" t="s">
        <v>150</v>
      </c>
      <c r="E147" s="219" t="s">
        <v>952</v>
      </c>
      <c r="F147" s="220" t="s">
        <v>953</v>
      </c>
      <c r="G147" s="221" t="s">
        <v>161</v>
      </c>
      <c r="H147" s="222">
        <v>25.98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45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154</v>
      </c>
      <c r="AT147" s="230" t="s">
        <v>150</v>
      </c>
      <c r="AU147" s="230" t="s">
        <v>90</v>
      </c>
      <c r="AY147" s="16" t="s">
        <v>148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88</v>
      </c>
      <c r="BK147" s="231">
        <f>ROUND(I147*H147,2)</f>
        <v>0</v>
      </c>
      <c r="BL147" s="16" t="s">
        <v>154</v>
      </c>
      <c r="BM147" s="230" t="s">
        <v>954</v>
      </c>
    </row>
    <row r="148" s="13" customFormat="1">
      <c r="A148" s="13"/>
      <c r="B148" s="232"/>
      <c r="C148" s="233"/>
      <c r="D148" s="234" t="s">
        <v>156</v>
      </c>
      <c r="E148" s="235" t="s">
        <v>1</v>
      </c>
      <c r="F148" s="236" t="s">
        <v>955</v>
      </c>
      <c r="G148" s="233"/>
      <c r="H148" s="237">
        <v>25.98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156</v>
      </c>
      <c r="AU148" s="243" t="s">
        <v>90</v>
      </c>
      <c r="AV148" s="13" t="s">
        <v>90</v>
      </c>
      <c r="AW148" s="13" t="s">
        <v>34</v>
      </c>
      <c r="AX148" s="13" t="s">
        <v>80</v>
      </c>
      <c r="AY148" s="243" t="s">
        <v>148</v>
      </c>
    </row>
    <row r="149" s="14" customFormat="1">
      <c r="A149" s="14"/>
      <c r="B149" s="244"/>
      <c r="C149" s="245"/>
      <c r="D149" s="234" t="s">
        <v>156</v>
      </c>
      <c r="E149" s="246" t="s">
        <v>1</v>
      </c>
      <c r="F149" s="247" t="s">
        <v>158</v>
      </c>
      <c r="G149" s="245"/>
      <c r="H149" s="248">
        <v>25.98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156</v>
      </c>
      <c r="AU149" s="254" t="s">
        <v>90</v>
      </c>
      <c r="AV149" s="14" t="s">
        <v>154</v>
      </c>
      <c r="AW149" s="14" t="s">
        <v>34</v>
      </c>
      <c r="AX149" s="14" t="s">
        <v>88</v>
      </c>
      <c r="AY149" s="254" t="s">
        <v>148</v>
      </c>
    </row>
    <row r="150" s="2" customFormat="1" ht="16.5" customHeight="1">
      <c r="A150" s="37"/>
      <c r="B150" s="38"/>
      <c r="C150" s="259" t="s">
        <v>198</v>
      </c>
      <c r="D150" s="259" t="s">
        <v>392</v>
      </c>
      <c r="E150" s="260" t="s">
        <v>956</v>
      </c>
      <c r="F150" s="261" t="s">
        <v>957</v>
      </c>
      <c r="G150" s="262" t="s">
        <v>190</v>
      </c>
      <c r="H150" s="263">
        <v>51.960000000000001</v>
      </c>
      <c r="I150" s="264"/>
      <c r="J150" s="265">
        <f>ROUND(I150*H150,2)</f>
        <v>0</v>
      </c>
      <c r="K150" s="266"/>
      <c r="L150" s="267"/>
      <c r="M150" s="268" t="s">
        <v>1</v>
      </c>
      <c r="N150" s="269" t="s">
        <v>45</v>
      </c>
      <c r="O150" s="90"/>
      <c r="P150" s="228">
        <f>O150*H150</f>
        <v>0</v>
      </c>
      <c r="Q150" s="228">
        <v>1</v>
      </c>
      <c r="R150" s="228">
        <f>Q150*H150</f>
        <v>51.960000000000001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187</v>
      </c>
      <c r="AT150" s="230" t="s">
        <v>392</v>
      </c>
      <c r="AU150" s="230" t="s">
        <v>90</v>
      </c>
      <c r="AY150" s="16" t="s">
        <v>148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88</v>
      </c>
      <c r="BK150" s="231">
        <f>ROUND(I150*H150,2)</f>
        <v>0</v>
      </c>
      <c r="BL150" s="16" t="s">
        <v>154</v>
      </c>
      <c r="BM150" s="230" t="s">
        <v>958</v>
      </c>
    </row>
    <row r="151" s="13" customFormat="1">
      <c r="A151" s="13"/>
      <c r="B151" s="232"/>
      <c r="C151" s="233"/>
      <c r="D151" s="234" t="s">
        <v>156</v>
      </c>
      <c r="E151" s="233"/>
      <c r="F151" s="236" t="s">
        <v>959</v>
      </c>
      <c r="G151" s="233"/>
      <c r="H151" s="237">
        <v>51.960000000000001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156</v>
      </c>
      <c r="AU151" s="243" t="s">
        <v>90</v>
      </c>
      <c r="AV151" s="13" t="s">
        <v>90</v>
      </c>
      <c r="AW151" s="13" t="s">
        <v>4</v>
      </c>
      <c r="AX151" s="13" t="s">
        <v>88</v>
      </c>
      <c r="AY151" s="243" t="s">
        <v>148</v>
      </c>
    </row>
    <row r="152" s="12" customFormat="1" ht="22.8" customHeight="1">
      <c r="A152" s="12"/>
      <c r="B152" s="202"/>
      <c r="C152" s="203"/>
      <c r="D152" s="204" t="s">
        <v>79</v>
      </c>
      <c r="E152" s="216" t="s">
        <v>187</v>
      </c>
      <c r="F152" s="216" t="s">
        <v>960</v>
      </c>
      <c r="G152" s="203"/>
      <c r="H152" s="203"/>
      <c r="I152" s="206"/>
      <c r="J152" s="217">
        <f>BK152</f>
        <v>0</v>
      </c>
      <c r="K152" s="203"/>
      <c r="L152" s="208"/>
      <c r="M152" s="209"/>
      <c r="N152" s="210"/>
      <c r="O152" s="210"/>
      <c r="P152" s="211">
        <f>SUM(P153:P170)</f>
        <v>0</v>
      </c>
      <c r="Q152" s="210"/>
      <c r="R152" s="211">
        <f>SUM(R153:R170)</f>
        <v>0.46249620000000002</v>
      </c>
      <c r="S152" s="210"/>
      <c r="T152" s="212">
        <f>SUM(T153:T170)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88</v>
      </c>
      <c r="AT152" s="214" t="s">
        <v>79</v>
      </c>
      <c r="AU152" s="214" t="s">
        <v>88</v>
      </c>
      <c r="AY152" s="213" t="s">
        <v>148</v>
      </c>
      <c r="BK152" s="215">
        <f>SUM(BK153:BK170)</f>
        <v>0</v>
      </c>
    </row>
    <row r="153" s="2" customFormat="1" ht="16.5" customHeight="1">
      <c r="A153" s="37"/>
      <c r="B153" s="38"/>
      <c r="C153" s="218" t="s">
        <v>204</v>
      </c>
      <c r="D153" s="218" t="s">
        <v>150</v>
      </c>
      <c r="E153" s="219" t="s">
        <v>961</v>
      </c>
      <c r="F153" s="220" t="s">
        <v>962</v>
      </c>
      <c r="G153" s="221" t="s">
        <v>963</v>
      </c>
      <c r="H153" s="222">
        <v>1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45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154</v>
      </c>
      <c r="AT153" s="230" t="s">
        <v>150</v>
      </c>
      <c r="AU153" s="230" t="s">
        <v>90</v>
      </c>
      <c r="AY153" s="16" t="s">
        <v>148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88</v>
      </c>
      <c r="BK153" s="231">
        <f>ROUND(I153*H153,2)</f>
        <v>0</v>
      </c>
      <c r="BL153" s="16" t="s">
        <v>154</v>
      </c>
      <c r="BM153" s="230" t="s">
        <v>964</v>
      </c>
    </row>
    <row r="154" s="2" customFormat="1" ht="24.15" customHeight="1">
      <c r="A154" s="37"/>
      <c r="B154" s="38"/>
      <c r="C154" s="218" t="s">
        <v>209</v>
      </c>
      <c r="D154" s="218" t="s">
        <v>629</v>
      </c>
      <c r="E154" s="219" t="s">
        <v>965</v>
      </c>
      <c r="F154" s="220" t="s">
        <v>966</v>
      </c>
      <c r="G154" s="221" t="s">
        <v>161</v>
      </c>
      <c r="H154" s="222">
        <v>1.696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45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154</v>
      </c>
      <c r="AT154" s="230" t="s">
        <v>150</v>
      </c>
      <c r="AU154" s="230" t="s">
        <v>90</v>
      </c>
      <c r="AY154" s="16" t="s">
        <v>148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88</v>
      </c>
      <c r="BK154" s="231">
        <f>ROUND(I154*H154,2)</f>
        <v>0</v>
      </c>
      <c r="BL154" s="16" t="s">
        <v>154</v>
      </c>
      <c r="BM154" s="230" t="s">
        <v>967</v>
      </c>
    </row>
    <row r="155" s="13" customFormat="1">
      <c r="A155" s="13"/>
      <c r="B155" s="232"/>
      <c r="C155" s="233"/>
      <c r="D155" s="234" t="s">
        <v>156</v>
      </c>
      <c r="E155" s="235" t="s">
        <v>1</v>
      </c>
      <c r="F155" s="236" t="s">
        <v>968</v>
      </c>
      <c r="G155" s="233"/>
      <c r="H155" s="237">
        <v>1.696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156</v>
      </c>
      <c r="AU155" s="243" t="s">
        <v>90</v>
      </c>
      <c r="AV155" s="13" t="s">
        <v>90</v>
      </c>
      <c r="AW155" s="13" t="s">
        <v>34</v>
      </c>
      <c r="AX155" s="13" t="s">
        <v>80</v>
      </c>
      <c r="AY155" s="243" t="s">
        <v>148</v>
      </c>
    </row>
    <row r="156" s="14" customFormat="1">
      <c r="A156" s="14"/>
      <c r="B156" s="244"/>
      <c r="C156" s="245"/>
      <c r="D156" s="234" t="s">
        <v>156</v>
      </c>
      <c r="E156" s="246" t="s">
        <v>1</v>
      </c>
      <c r="F156" s="247" t="s">
        <v>158</v>
      </c>
      <c r="G156" s="245"/>
      <c r="H156" s="248">
        <v>1.696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156</v>
      </c>
      <c r="AU156" s="254" t="s">
        <v>90</v>
      </c>
      <c r="AV156" s="14" t="s">
        <v>154</v>
      </c>
      <c r="AW156" s="14" t="s">
        <v>34</v>
      </c>
      <c r="AX156" s="14" t="s">
        <v>88</v>
      </c>
      <c r="AY156" s="254" t="s">
        <v>148</v>
      </c>
    </row>
    <row r="157" s="2" customFormat="1" ht="21.75" customHeight="1">
      <c r="A157" s="37"/>
      <c r="B157" s="38"/>
      <c r="C157" s="218" t="s">
        <v>214</v>
      </c>
      <c r="D157" s="218" t="s">
        <v>629</v>
      </c>
      <c r="E157" s="219" t="s">
        <v>969</v>
      </c>
      <c r="F157" s="220" t="s">
        <v>970</v>
      </c>
      <c r="G157" s="221" t="s">
        <v>276</v>
      </c>
      <c r="H157" s="222">
        <v>41.5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45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154</v>
      </c>
      <c r="AT157" s="230" t="s">
        <v>150</v>
      </c>
      <c r="AU157" s="230" t="s">
        <v>90</v>
      </c>
      <c r="AY157" s="16" t="s">
        <v>148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88</v>
      </c>
      <c r="BK157" s="231">
        <f>ROUND(I157*H157,2)</f>
        <v>0</v>
      </c>
      <c r="BL157" s="16" t="s">
        <v>154</v>
      </c>
      <c r="BM157" s="230" t="s">
        <v>971</v>
      </c>
    </row>
    <row r="158" s="2" customFormat="1" ht="24.15" customHeight="1">
      <c r="A158" s="37"/>
      <c r="B158" s="38"/>
      <c r="C158" s="218" t="s">
        <v>218</v>
      </c>
      <c r="D158" s="218" t="s">
        <v>629</v>
      </c>
      <c r="E158" s="219" t="s">
        <v>972</v>
      </c>
      <c r="F158" s="220" t="s">
        <v>973</v>
      </c>
      <c r="G158" s="221" t="s">
        <v>161</v>
      </c>
      <c r="H158" s="222">
        <v>0.44600000000000001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45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154</v>
      </c>
      <c r="AT158" s="230" t="s">
        <v>150</v>
      </c>
      <c r="AU158" s="230" t="s">
        <v>90</v>
      </c>
      <c r="AY158" s="16" t="s">
        <v>148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88</v>
      </c>
      <c r="BK158" s="231">
        <f>ROUND(I158*H158,2)</f>
        <v>0</v>
      </c>
      <c r="BL158" s="16" t="s">
        <v>154</v>
      </c>
      <c r="BM158" s="230" t="s">
        <v>974</v>
      </c>
    </row>
    <row r="159" s="13" customFormat="1">
      <c r="A159" s="13"/>
      <c r="B159" s="232"/>
      <c r="C159" s="233"/>
      <c r="D159" s="234" t="s">
        <v>156</v>
      </c>
      <c r="E159" s="235" t="s">
        <v>1</v>
      </c>
      <c r="F159" s="236" t="s">
        <v>975</v>
      </c>
      <c r="G159" s="233"/>
      <c r="H159" s="237">
        <v>0.22600000000000001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156</v>
      </c>
      <c r="AU159" s="243" t="s">
        <v>90</v>
      </c>
      <c r="AV159" s="13" t="s">
        <v>90</v>
      </c>
      <c r="AW159" s="13" t="s">
        <v>34</v>
      </c>
      <c r="AX159" s="13" t="s">
        <v>80</v>
      </c>
      <c r="AY159" s="243" t="s">
        <v>148</v>
      </c>
    </row>
    <row r="160" s="13" customFormat="1">
      <c r="A160" s="13"/>
      <c r="B160" s="232"/>
      <c r="C160" s="233"/>
      <c r="D160" s="234" t="s">
        <v>156</v>
      </c>
      <c r="E160" s="235" t="s">
        <v>1</v>
      </c>
      <c r="F160" s="236" t="s">
        <v>976</v>
      </c>
      <c r="G160" s="233"/>
      <c r="H160" s="237">
        <v>0.22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156</v>
      </c>
      <c r="AU160" s="243" t="s">
        <v>90</v>
      </c>
      <c r="AV160" s="13" t="s">
        <v>90</v>
      </c>
      <c r="AW160" s="13" t="s">
        <v>34</v>
      </c>
      <c r="AX160" s="13" t="s">
        <v>80</v>
      </c>
      <c r="AY160" s="243" t="s">
        <v>148</v>
      </c>
    </row>
    <row r="161" s="14" customFormat="1">
      <c r="A161" s="14"/>
      <c r="B161" s="244"/>
      <c r="C161" s="245"/>
      <c r="D161" s="234" t="s">
        <v>156</v>
      </c>
      <c r="E161" s="246" t="s">
        <v>1</v>
      </c>
      <c r="F161" s="247" t="s">
        <v>158</v>
      </c>
      <c r="G161" s="245"/>
      <c r="H161" s="248">
        <v>0.44600000000000001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156</v>
      </c>
      <c r="AU161" s="254" t="s">
        <v>90</v>
      </c>
      <c r="AV161" s="14" t="s">
        <v>154</v>
      </c>
      <c r="AW161" s="14" t="s">
        <v>34</v>
      </c>
      <c r="AX161" s="14" t="s">
        <v>88</v>
      </c>
      <c r="AY161" s="254" t="s">
        <v>148</v>
      </c>
    </row>
    <row r="162" s="2" customFormat="1" ht="37.8" customHeight="1">
      <c r="A162" s="37"/>
      <c r="B162" s="38"/>
      <c r="C162" s="218" t="s">
        <v>8</v>
      </c>
      <c r="D162" s="218" t="s">
        <v>150</v>
      </c>
      <c r="E162" s="219" t="s">
        <v>977</v>
      </c>
      <c r="F162" s="220" t="s">
        <v>978</v>
      </c>
      <c r="G162" s="221" t="s">
        <v>276</v>
      </c>
      <c r="H162" s="222">
        <v>11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45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154</v>
      </c>
      <c r="AT162" s="230" t="s">
        <v>150</v>
      </c>
      <c r="AU162" s="230" t="s">
        <v>90</v>
      </c>
      <c r="AY162" s="16" t="s">
        <v>148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88</v>
      </c>
      <c r="BK162" s="231">
        <f>ROUND(I162*H162,2)</f>
        <v>0</v>
      </c>
      <c r="BL162" s="16" t="s">
        <v>154</v>
      </c>
      <c r="BM162" s="230" t="s">
        <v>979</v>
      </c>
    </row>
    <row r="163" s="2" customFormat="1" ht="21.75" customHeight="1">
      <c r="A163" s="37"/>
      <c r="B163" s="38"/>
      <c r="C163" s="259" t="s">
        <v>227</v>
      </c>
      <c r="D163" s="259" t="s">
        <v>392</v>
      </c>
      <c r="E163" s="260" t="s">
        <v>980</v>
      </c>
      <c r="F163" s="261" t="s">
        <v>981</v>
      </c>
      <c r="G163" s="262" t="s">
        <v>276</v>
      </c>
      <c r="H163" s="263">
        <v>11.164999999999999</v>
      </c>
      <c r="I163" s="264"/>
      <c r="J163" s="265">
        <f>ROUND(I163*H163,2)</f>
        <v>0</v>
      </c>
      <c r="K163" s="266"/>
      <c r="L163" s="267"/>
      <c r="M163" s="268" t="s">
        <v>1</v>
      </c>
      <c r="N163" s="269" t="s">
        <v>45</v>
      </c>
      <c r="O163" s="90"/>
      <c r="P163" s="228">
        <f>O163*H163</f>
        <v>0</v>
      </c>
      <c r="Q163" s="228">
        <v>0.00027999999999999998</v>
      </c>
      <c r="R163" s="228">
        <f>Q163*H163</f>
        <v>0.0031261999999999996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187</v>
      </c>
      <c r="AT163" s="230" t="s">
        <v>392</v>
      </c>
      <c r="AU163" s="230" t="s">
        <v>90</v>
      </c>
      <c r="AY163" s="16" t="s">
        <v>148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88</v>
      </c>
      <c r="BK163" s="231">
        <f>ROUND(I163*H163,2)</f>
        <v>0</v>
      </c>
      <c r="BL163" s="16" t="s">
        <v>154</v>
      </c>
      <c r="BM163" s="230" t="s">
        <v>982</v>
      </c>
    </row>
    <row r="164" s="13" customFormat="1">
      <c r="A164" s="13"/>
      <c r="B164" s="232"/>
      <c r="C164" s="233"/>
      <c r="D164" s="234" t="s">
        <v>156</v>
      </c>
      <c r="E164" s="233"/>
      <c r="F164" s="236" t="s">
        <v>983</v>
      </c>
      <c r="G164" s="233"/>
      <c r="H164" s="237">
        <v>11.164999999999999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156</v>
      </c>
      <c r="AU164" s="243" t="s">
        <v>90</v>
      </c>
      <c r="AV164" s="13" t="s">
        <v>90</v>
      </c>
      <c r="AW164" s="13" t="s">
        <v>4</v>
      </c>
      <c r="AX164" s="13" t="s">
        <v>88</v>
      </c>
      <c r="AY164" s="243" t="s">
        <v>148</v>
      </c>
    </row>
    <row r="165" s="2" customFormat="1" ht="24.15" customHeight="1">
      <c r="A165" s="37"/>
      <c r="B165" s="38"/>
      <c r="C165" s="218" t="s">
        <v>232</v>
      </c>
      <c r="D165" s="218" t="s">
        <v>150</v>
      </c>
      <c r="E165" s="219" t="s">
        <v>984</v>
      </c>
      <c r="F165" s="220" t="s">
        <v>985</v>
      </c>
      <c r="G165" s="221" t="s">
        <v>276</v>
      </c>
      <c r="H165" s="222">
        <v>11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45</v>
      </c>
      <c r="O165" s="90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154</v>
      </c>
      <c r="AT165" s="230" t="s">
        <v>150</v>
      </c>
      <c r="AU165" s="230" t="s">
        <v>90</v>
      </c>
      <c r="AY165" s="16" t="s">
        <v>148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88</v>
      </c>
      <c r="BK165" s="231">
        <f>ROUND(I165*H165,2)</f>
        <v>0</v>
      </c>
      <c r="BL165" s="16" t="s">
        <v>154</v>
      </c>
      <c r="BM165" s="230" t="s">
        <v>986</v>
      </c>
    </row>
    <row r="166" s="2" customFormat="1" ht="16.5" customHeight="1">
      <c r="A166" s="37"/>
      <c r="B166" s="38"/>
      <c r="C166" s="218" t="s">
        <v>236</v>
      </c>
      <c r="D166" s="218" t="s">
        <v>150</v>
      </c>
      <c r="E166" s="219" t="s">
        <v>987</v>
      </c>
      <c r="F166" s="220" t="s">
        <v>988</v>
      </c>
      <c r="G166" s="221" t="s">
        <v>276</v>
      </c>
      <c r="H166" s="222">
        <v>11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45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154</v>
      </c>
      <c r="AT166" s="230" t="s">
        <v>150</v>
      </c>
      <c r="AU166" s="230" t="s">
        <v>90</v>
      </c>
      <c r="AY166" s="16" t="s">
        <v>148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88</v>
      </c>
      <c r="BK166" s="231">
        <f>ROUND(I166*H166,2)</f>
        <v>0</v>
      </c>
      <c r="BL166" s="16" t="s">
        <v>154</v>
      </c>
      <c r="BM166" s="230" t="s">
        <v>989</v>
      </c>
    </row>
    <row r="167" s="13" customFormat="1">
      <c r="A167" s="13"/>
      <c r="B167" s="232"/>
      <c r="C167" s="233"/>
      <c r="D167" s="234" t="s">
        <v>156</v>
      </c>
      <c r="E167" s="235" t="s">
        <v>1</v>
      </c>
      <c r="F167" s="236" t="s">
        <v>204</v>
      </c>
      <c r="G167" s="233"/>
      <c r="H167" s="237">
        <v>11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156</v>
      </c>
      <c r="AU167" s="243" t="s">
        <v>90</v>
      </c>
      <c r="AV167" s="13" t="s">
        <v>90</v>
      </c>
      <c r="AW167" s="13" t="s">
        <v>34</v>
      </c>
      <c r="AX167" s="13" t="s">
        <v>80</v>
      </c>
      <c r="AY167" s="243" t="s">
        <v>148</v>
      </c>
    </row>
    <row r="168" s="14" customFormat="1">
      <c r="A168" s="14"/>
      <c r="B168" s="244"/>
      <c r="C168" s="245"/>
      <c r="D168" s="234" t="s">
        <v>156</v>
      </c>
      <c r="E168" s="246" t="s">
        <v>1</v>
      </c>
      <c r="F168" s="247" t="s">
        <v>158</v>
      </c>
      <c r="G168" s="245"/>
      <c r="H168" s="248">
        <v>11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156</v>
      </c>
      <c r="AU168" s="254" t="s">
        <v>90</v>
      </c>
      <c r="AV168" s="14" t="s">
        <v>154</v>
      </c>
      <c r="AW168" s="14" t="s">
        <v>34</v>
      </c>
      <c r="AX168" s="14" t="s">
        <v>88</v>
      </c>
      <c r="AY168" s="254" t="s">
        <v>148</v>
      </c>
    </row>
    <row r="169" s="2" customFormat="1" ht="21.75" customHeight="1">
      <c r="A169" s="37"/>
      <c r="B169" s="38"/>
      <c r="C169" s="218" t="s">
        <v>241</v>
      </c>
      <c r="D169" s="218" t="s">
        <v>150</v>
      </c>
      <c r="E169" s="219" t="s">
        <v>990</v>
      </c>
      <c r="F169" s="220" t="s">
        <v>991</v>
      </c>
      <c r="G169" s="221" t="s">
        <v>276</v>
      </c>
      <c r="H169" s="222">
        <v>41.5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45</v>
      </c>
      <c r="O169" s="90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154</v>
      </c>
      <c r="AT169" s="230" t="s">
        <v>150</v>
      </c>
      <c r="AU169" s="230" t="s">
        <v>90</v>
      </c>
      <c r="AY169" s="16" t="s">
        <v>148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88</v>
      </c>
      <c r="BK169" s="231">
        <f>ROUND(I169*H169,2)</f>
        <v>0</v>
      </c>
      <c r="BL169" s="16" t="s">
        <v>154</v>
      </c>
      <c r="BM169" s="230" t="s">
        <v>992</v>
      </c>
    </row>
    <row r="170" s="2" customFormat="1" ht="24.15" customHeight="1">
      <c r="A170" s="37"/>
      <c r="B170" s="38"/>
      <c r="C170" s="218" t="s">
        <v>246</v>
      </c>
      <c r="D170" s="218" t="s">
        <v>150</v>
      </c>
      <c r="E170" s="219" t="s">
        <v>993</v>
      </c>
      <c r="F170" s="220" t="s">
        <v>994</v>
      </c>
      <c r="G170" s="221" t="s">
        <v>281</v>
      </c>
      <c r="H170" s="222">
        <v>1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45</v>
      </c>
      <c r="O170" s="90"/>
      <c r="P170" s="228">
        <f>O170*H170</f>
        <v>0</v>
      </c>
      <c r="Q170" s="228">
        <v>0.45937</v>
      </c>
      <c r="R170" s="228">
        <f>Q170*H170</f>
        <v>0.45937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154</v>
      </c>
      <c r="AT170" s="230" t="s">
        <v>150</v>
      </c>
      <c r="AU170" s="230" t="s">
        <v>90</v>
      </c>
      <c r="AY170" s="16" t="s">
        <v>148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88</v>
      </c>
      <c r="BK170" s="231">
        <f>ROUND(I170*H170,2)</f>
        <v>0</v>
      </c>
      <c r="BL170" s="16" t="s">
        <v>154</v>
      </c>
      <c r="BM170" s="230" t="s">
        <v>995</v>
      </c>
    </row>
    <row r="171" s="12" customFormat="1" ht="22.8" customHeight="1">
      <c r="A171" s="12"/>
      <c r="B171" s="202"/>
      <c r="C171" s="203"/>
      <c r="D171" s="204" t="s">
        <v>79</v>
      </c>
      <c r="E171" s="216" t="s">
        <v>567</v>
      </c>
      <c r="F171" s="216" t="s">
        <v>568</v>
      </c>
      <c r="G171" s="203"/>
      <c r="H171" s="203"/>
      <c r="I171" s="206"/>
      <c r="J171" s="217">
        <f>BK171</f>
        <v>0</v>
      </c>
      <c r="K171" s="203"/>
      <c r="L171" s="208"/>
      <c r="M171" s="209"/>
      <c r="N171" s="210"/>
      <c r="O171" s="210"/>
      <c r="P171" s="211">
        <f>P172</f>
        <v>0</v>
      </c>
      <c r="Q171" s="210"/>
      <c r="R171" s="211">
        <f>R172</f>
        <v>0</v>
      </c>
      <c r="S171" s="210"/>
      <c r="T171" s="212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88</v>
      </c>
      <c r="AT171" s="214" t="s">
        <v>79</v>
      </c>
      <c r="AU171" s="214" t="s">
        <v>88</v>
      </c>
      <c r="AY171" s="213" t="s">
        <v>148</v>
      </c>
      <c r="BK171" s="215">
        <f>BK172</f>
        <v>0</v>
      </c>
    </row>
    <row r="172" s="2" customFormat="1" ht="49.05" customHeight="1">
      <c r="A172" s="37"/>
      <c r="B172" s="38"/>
      <c r="C172" s="218" t="s">
        <v>7</v>
      </c>
      <c r="D172" s="218" t="s">
        <v>150</v>
      </c>
      <c r="E172" s="219" t="s">
        <v>996</v>
      </c>
      <c r="F172" s="220" t="s">
        <v>997</v>
      </c>
      <c r="G172" s="221" t="s">
        <v>190</v>
      </c>
      <c r="H172" s="222">
        <v>52.421999999999997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45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154</v>
      </c>
      <c r="AT172" s="230" t="s">
        <v>150</v>
      </c>
      <c r="AU172" s="230" t="s">
        <v>90</v>
      </c>
      <c r="AY172" s="16" t="s">
        <v>148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88</v>
      </c>
      <c r="BK172" s="231">
        <f>ROUND(I172*H172,2)</f>
        <v>0</v>
      </c>
      <c r="BL172" s="16" t="s">
        <v>154</v>
      </c>
      <c r="BM172" s="230" t="s">
        <v>998</v>
      </c>
    </row>
    <row r="173" s="12" customFormat="1" ht="25.92" customHeight="1">
      <c r="A173" s="12"/>
      <c r="B173" s="202"/>
      <c r="C173" s="203"/>
      <c r="D173" s="204" t="s">
        <v>79</v>
      </c>
      <c r="E173" s="205" t="s">
        <v>573</v>
      </c>
      <c r="F173" s="205" t="s">
        <v>574</v>
      </c>
      <c r="G173" s="203"/>
      <c r="H173" s="203"/>
      <c r="I173" s="206"/>
      <c r="J173" s="207">
        <f>BK173</f>
        <v>0</v>
      </c>
      <c r="K173" s="203"/>
      <c r="L173" s="208"/>
      <c r="M173" s="209"/>
      <c r="N173" s="210"/>
      <c r="O173" s="210"/>
      <c r="P173" s="211">
        <f>P174+P203+P236+P239+P250</f>
        <v>0</v>
      </c>
      <c r="Q173" s="210"/>
      <c r="R173" s="211">
        <f>R174+R203+R236+R239+R250</f>
        <v>0.99236999999999997</v>
      </c>
      <c r="S173" s="210"/>
      <c r="T173" s="212">
        <f>T174+T203+T236+T239+T250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3" t="s">
        <v>90</v>
      </c>
      <c r="AT173" s="214" t="s">
        <v>79</v>
      </c>
      <c r="AU173" s="214" t="s">
        <v>80</v>
      </c>
      <c r="AY173" s="213" t="s">
        <v>148</v>
      </c>
      <c r="BK173" s="215">
        <f>BK174+BK203+BK236+BK239+BK250</f>
        <v>0</v>
      </c>
    </row>
    <row r="174" s="12" customFormat="1" ht="22.8" customHeight="1">
      <c r="A174" s="12"/>
      <c r="B174" s="202"/>
      <c r="C174" s="203"/>
      <c r="D174" s="204" t="s">
        <v>79</v>
      </c>
      <c r="E174" s="216" t="s">
        <v>999</v>
      </c>
      <c r="F174" s="216" t="s">
        <v>1000</v>
      </c>
      <c r="G174" s="203"/>
      <c r="H174" s="203"/>
      <c r="I174" s="206"/>
      <c r="J174" s="217">
        <f>BK174</f>
        <v>0</v>
      </c>
      <c r="K174" s="203"/>
      <c r="L174" s="208"/>
      <c r="M174" s="209"/>
      <c r="N174" s="210"/>
      <c r="O174" s="210"/>
      <c r="P174" s="211">
        <f>SUM(P175:P202)</f>
        <v>0</v>
      </c>
      <c r="Q174" s="210"/>
      <c r="R174" s="211">
        <f>SUM(R175:R202)</f>
        <v>0.26904700000000004</v>
      </c>
      <c r="S174" s="210"/>
      <c r="T174" s="212">
        <f>SUM(T175:T202)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3" t="s">
        <v>90</v>
      </c>
      <c r="AT174" s="214" t="s">
        <v>79</v>
      </c>
      <c r="AU174" s="214" t="s">
        <v>88</v>
      </c>
      <c r="AY174" s="213" t="s">
        <v>148</v>
      </c>
      <c r="BK174" s="215">
        <f>SUM(BK175:BK202)</f>
        <v>0</v>
      </c>
    </row>
    <row r="175" s="2" customFormat="1" ht="21.75" customHeight="1">
      <c r="A175" s="37"/>
      <c r="B175" s="38"/>
      <c r="C175" s="218" t="s">
        <v>256</v>
      </c>
      <c r="D175" s="218" t="s">
        <v>150</v>
      </c>
      <c r="E175" s="219" t="s">
        <v>1001</v>
      </c>
      <c r="F175" s="220" t="s">
        <v>1002</v>
      </c>
      <c r="G175" s="221" t="s">
        <v>276</v>
      </c>
      <c r="H175" s="222">
        <v>20.5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45</v>
      </c>
      <c r="O175" s="90"/>
      <c r="P175" s="228">
        <f>O175*H175</f>
        <v>0</v>
      </c>
      <c r="Q175" s="228">
        <v>0.00142</v>
      </c>
      <c r="R175" s="228">
        <f>Q175*H175</f>
        <v>0.02911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227</v>
      </c>
      <c r="AT175" s="230" t="s">
        <v>150</v>
      </c>
      <c r="AU175" s="230" t="s">
        <v>90</v>
      </c>
      <c r="AY175" s="16" t="s">
        <v>148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88</v>
      </c>
      <c r="BK175" s="231">
        <f>ROUND(I175*H175,2)</f>
        <v>0</v>
      </c>
      <c r="BL175" s="16" t="s">
        <v>227</v>
      </c>
      <c r="BM175" s="230" t="s">
        <v>1003</v>
      </c>
    </row>
    <row r="176" s="13" customFormat="1">
      <c r="A176" s="13"/>
      <c r="B176" s="232"/>
      <c r="C176" s="233"/>
      <c r="D176" s="234" t="s">
        <v>156</v>
      </c>
      <c r="E176" s="235" t="s">
        <v>1</v>
      </c>
      <c r="F176" s="236" t="s">
        <v>1004</v>
      </c>
      <c r="G176" s="233"/>
      <c r="H176" s="237">
        <v>20.5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156</v>
      </c>
      <c r="AU176" s="243" t="s">
        <v>90</v>
      </c>
      <c r="AV176" s="13" t="s">
        <v>90</v>
      </c>
      <c r="AW176" s="13" t="s">
        <v>34</v>
      </c>
      <c r="AX176" s="13" t="s">
        <v>80</v>
      </c>
      <c r="AY176" s="243" t="s">
        <v>148</v>
      </c>
    </row>
    <row r="177" s="14" customFormat="1">
      <c r="A177" s="14"/>
      <c r="B177" s="244"/>
      <c r="C177" s="245"/>
      <c r="D177" s="234" t="s">
        <v>156</v>
      </c>
      <c r="E177" s="246" t="s">
        <v>1</v>
      </c>
      <c r="F177" s="247" t="s">
        <v>158</v>
      </c>
      <c r="G177" s="245"/>
      <c r="H177" s="248">
        <v>20.5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156</v>
      </c>
      <c r="AU177" s="254" t="s">
        <v>90</v>
      </c>
      <c r="AV177" s="14" t="s">
        <v>154</v>
      </c>
      <c r="AW177" s="14" t="s">
        <v>34</v>
      </c>
      <c r="AX177" s="14" t="s">
        <v>88</v>
      </c>
      <c r="AY177" s="254" t="s">
        <v>148</v>
      </c>
    </row>
    <row r="178" s="2" customFormat="1" ht="21.75" customHeight="1">
      <c r="A178" s="37"/>
      <c r="B178" s="38"/>
      <c r="C178" s="218" t="s">
        <v>263</v>
      </c>
      <c r="D178" s="218" t="s">
        <v>150</v>
      </c>
      <c r="E178" s="219" t="s">
        <v>1005</v>
      </c>
      <c r="F178" s="220" t="s">
        <v>1006</v>
      </c>
      <c r="G178" s="221" t="s">
        <v>276</v>
      </c>
      <c r="H178" s="222">
        <v>37.299999999999997</v>
      </c>
      <c r="I178" s="223"/>
      <c r="J178" s="224">
        <f>ROUND(I178*H178,2)</f>
        <v>0</v>
      </c>
      <c r="K178" s="225"/>
      <c r="L178" s="43"/>
      <c r="M178" s="226" t="s">
        <v>1</v>
      </c>
      <c r="N178" s="227" t="s">
        <v>45</v>
      </c>
      <c r="O178" s="90"/>
      <c r="P178" s="228">
        <f>O178*H178</f>
        <v>0</v>
      </c>
      <c r="Q178" s="228">
        <v>0.00197</v>
      </c>
      <c r="R178" s="228">
        <f>Q178*H178</f>
        <v>0.073480999999999991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227</v>
      </c>
      <c r="AT178" s="230" t="s">
        <v>150</v>
      </c>
      <c r="AU178" s="230" t="s">
        <v>90</v>
      </c>
      <c r="AY178" s="16" t="s">
        <v>148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88</v>
      </c>
      <c r="BK178" s="231">
        <f>ROUND(I178*H178,2)</f>
        <v>0</v>
      </c>
      <c r="BL178" s="16" t="s">
        <v>227</v>
      </c>
      <c r="BM178" s="230" t="s">
        <v>1007</v>
      </c>
    </row>
    <row r="179" s="13" customFormat="1">
      <c r="A179" s="13"/>
      <c r="B179" s="232"/>
      <c r="C179" s="233"/>
      <c r="D179" s="234" t="s">
        <v>156</v>
      </c>
      <c r="E179" s="235" t="s">
        <v>1</v>
      </c>
      <c r="F179" s="236" t="s">
        <v>1008</v>
      </c>
      <c r="G179" s="233"/>
      <c r="H179" s="237">
        <v>37.299999999999997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156</v>
      </c>
      <c r="AU179" s="243" t="s">
        <v>90</v>
      </c>
      <c r="AV179" s="13" t="s">
        <v>90</v>
      </c>
      <c r="AW179" s="13" t="s">
        <v>34</v>
      </c>
      <c r="AX179" s="13" t="s">
        <v>80</v>
      </c>
      <c r="AY179" s="243" t="s">
        <v>148</v>
      </c>
    </row>
    <row r="180" s="14" customFormat="1">
      <c r="A180" s="14"/>
      <c r="B180" s="244"/>
      <c r="C180" s="245"/>
      <c r="D180" s="234" t="s">
        <v>156</v>
      </c>
      <c r="E180" s="246" t="s">
        <v>1</v>
      </c>
      <c r="F180" s="247" t="s">
        <v>158</v>
      </c>
      <c r="G180" s="245"/>
      <c r="H180" s="248">
        <v>37.299999999999997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156</v>
      </c>
      <c r="AU180" s="254" t="s">
        <v>90</v>
      </c>
      <c r="AV180" s="14" t="s">
        <v>154</v>
      </c>
      <c r="AW180" s="14" t="s">
        <v>34</v>
      </c>
      <c r="AX180" s="14" t="s">
        <v>88</v>
      </c>
      <c r="AY180" s="254" t="s">
        <v>148</v>
      </c>
    </row>
    <row r="181" s="2" customFormat="1" ht="21.75" customHeight="1">
      <c r="A181" s="37"/>
      <c r="B181" s="38"/>
      <c r="C181" s="218" t="s">
        <v>268</v>
      </c>
      <c r="D181" s="218" t="s">
        <v>150</v>
      </c>
      <c r="E181" s="219" t="s">
        <v>1009</v>
      </c>
      <c r="F181" s="220" t="s">
        <v>1010</v>
      </c>
      <c r="G181" s="221" t="s">
        <v>276</v>
      </c>
      <c r="H181" s="222">
        <v>14.5</v>
      </c>
      <c r="I181" s="223"/>
      <c r="J181" s="224">
        <f>ROUND(I181*H181,2)</f>
        <v>0</v>
      </c>
      <c r="K181" s="225"/>
      <c r="L181" s="43"/>
      <c r="M181" s="226" t="s">
        <v>1</v>
      </c>
      <c r="N181" s="227" t="s">
        <v>45</v>
      </c>
      <c r="O181" s="90"/>
      <c r="P181" s="228">
        <f>O181*H181</f>
        <v>0</v>
      </c>
      <c r="Q181" s="228">
        <v>0.0030400000000000002</v>
      </c>
      <c r="R181" s="228">
        <f>Q181*H181</f>
        <v>0.044080000000000001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227</v>
      </c>
      <c r="AT181" s="230" t="s">
        <v>150</v>
      </c>
      <c r="AU181" s="230" t="s">
        <v>90</v>
      </c>
      <c r="AY181" s="16" t="s">
        <v>148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88</v>
      </c>
      <c r="BK181" s="231">
        <f>ROUND(I181*H181,2)</f>
        <v>0</v>
      </c>
      <c r="BL181" s="16" t="s">
        <v>227</v>
      </c>
      <c r="BM181" s="230" t="s">
        <v>1011</v>
      </c>
    </row>
    <row r="182" s="13" customFormat="1">
      <c r="A182" s="13"/>
      <c r="B182" s="232"/>
      <c r="C182" s="233"/>
      <c r="D182" s="234" t="s">
        <v>156</v>
      </c>
      <c r="E182" s="235" t="s">
        <v>1</v>
      </c>
      <c r="F182" s="236" t="s">
        <v>1012</v>
      </c>
      <c r="G182" s="233"/>
      <c r="H182" s="237">
        <v>14.5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156</v>
      </c>
      <c r="AU182" s="243" t="s">
        <v>90</v>
      </c>
      <c r="AV182" s="13" t="s">
        <v>90</v>
      </c>
      <c r="AW182" s="13" t="s">
        <v>34</v>
      </c>
      <c r="AX182" s="13" t="s">
        <v>80</v>
      </c>
      <c r="AY182" s="243" t="s">
        <v>148</v>
      </c>
    </row>
    <row r="183" s="14" customFormat="1">
      <c r="A183" s="14"/>
      <c r="B183" s="244"/>
      <c r="C183" s="245"/>
      <c r="D183" s="234" t="s">
        <v>156</v>
      </c>
      <c r="E183" s="246" t="s">
        <v>1</v>
      </c>
      <c r="F183" s="247" t="s">
        <v>158</v>
      </c>
      <c r="G183" s="245"/>
      <c r="H183" s="248">
        <v>14.5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156</v>
      </c>
      <c r="AU183" s="254" t="s">
        <v>90</v>
      </c>
      <c r="AV183" s="14" t="s">
        <v>154</v>
      </c>
      <c r="AW183" s="14" t="s">
        <v>34</v>
      </c>
      <c r="AX183" s="14" t="s">
        <v>88</v>
      </c>
      <c r="AY183" s="254" t="s">
        <v>148</v>
      </c>
    </row>
    <row r="184" s="2" customFormat="1" ht="21.75" customHeight="1">
      <c r="A184" s="37"/>
      <c r="B184" s="38"/>
      <c r="C184" s="218" t="s">
        <v>273</v>
      </c>
      <c r="D184" s="218" t="s">
        <v>150</v>
      </c>
      <c r="E184" s="219" t="s">
        <v>1013</v>
      </c>
      <c r="F184" s="220" t="s">
        <v>1014</v>
      </c>
      <c r="G184" s="221" t="s">
        <v>276</v>
      </c>
      <c r="H184" s="222">
        <v>28.300000000000001</v>
      </c>
      <c r="I184" s="223"/>
      <c r="J184" s="224">
        <f>ROUND(I184*H184,2)</f>
        <v>0</v>
      </c>
      <c r="K184" s="225"/>
      <c r="L184" s="43"/>
      <c r="M184" s="226" t="s">
        <v>1</v>
      </c>
      <c r="N184" s="227" t="s">
        <v>45</v>
      </c>
      <c r="O184" s="90"/>
      <c r="P184" s="228">
        <f>O184*H184</f>
        <v>0</v>
      </c>
      <c r="Q184" s="228">
        <v>0.00048000000000000001</v>
      </c>
      <c r="R184" s="228">
        <f>Q184*H184</f>
        <v>0.013584000000000001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227</v>
      </c>
      <c r="AT184" s="230" t="s">
        <v>150</v>
      </c>
      <c r="AU184" s="230" t="s">
        <v>90</v>
      </c>
      <c r="AY184" s="16" t="s">
        <v>148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88</v>
      </c>
      <c r="BK184" s="231">
        <f>ROUND(I184*H184,2)</f>
        <v>0</v>
      </c>
      <c r="BL184" s="16" t="s">
        <v>227</v>
      </c>
      <c r="BM184" s="230" t="s">
        <v>1015</v>
      </c>
    </row>
    <row r="185" s="13" customFormat="1">
      <c r="A185" s="13"/>
      <c r="B185" s="232"/>
      <c r="C185" s="233"/>
      <c r="D185" s="234" t="s">
        <v>156</v>
      </c>
      <c r="E185" s="235" t="s">
        <v>1</v>
      </c>
      <c r="F185" s="236" t="s">
        <v>1016</v>
      </c>
      <c r="G185" s="233"/>
      <c r="H185" s="237">
        <v>28.300000000000001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156</v>
      </c>
      <c r="AU185" s="243" t="s">
        <v>90</v>
      </c>
      <c r="AV185" s="13" t="s">
        <v>90</v>
      </c>
      <c r="AW185" s="13" t="s">
        <v>34</v>
      </c>
      <c r="AX185" s="13" t="s">
        <v>80</v>
      </c>
      <c r="AY185" s="243" t="s">
        <v>148</v>
      </c>
    </row>
    <row r="186" s="14" customFormat="1">
      <c r="A186" s="14"/>
      <c r="B186" s="244"/>
      <c r="C186" s="245"/>
      <c r="D186" s="234" t="s">
        <v>156</v>
      </c>
      <c r="E186" s="246" t="s">
        <v>1</v>
      </c>
      <c r="F186" s="247" t="s">
        <v>158</v>
      </c>
      <c r="G186" s="245"/>
      <c r="H186" s="248">
        <v>28.300000000000001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156</v>
      </c>
      <c r="AU186" s="254" t="s">
        <v>90</v>
      </c>
      <c r="AV186" s="14" t="s">
        <v>154</v>
      </c>
      <c r="AW186" s="14" t="s">
        <v>34</v>
      </c>
      <c r="AX186" s="14" t="s">
        <v>88</v>
      </c>
      <c r="AY186" s="254" t="s">
        <v>148</v>
      </c>
    </row>
    <row r="187" s="2" customFormat="1" ht="21.75" customHeight="1">
      <c r="A187" s="37"/>
      <c r="B187" s="38"/>
      <c r="C187" s="218" t="s">
        <v>278</v>
      </c>
      <c r="D187" s="218" t="s">
        <v>150</v>
      </c>
      <c r="E187" s="219" t="s">
        <v>1017</v>
      </c>
      <c r="F187" s="220" t="s">
        <v>1018</v>
      </c>
      <c r="G187" s="221" t="s">
        <v>276</v>
      </c>
      <c r="H187" s="222">
        <v>19</v>
      </c>
      <c r="I187" s="223"/>
      <c r="J187" s="224">
        <f>ROUND(I187*H187,2)</f>
        <v>0</v>
      </c>
      <c r="K187" s="225"/>
      <c r="L187" s="43"/>
      <c r="M187" s="226" t="s">
        <v>1</v>
      </c>
      <c r="N187" s="227" t="s">
        <v>45</v>
      </c>
      <c r="O187" s="90"/>
      <c r="P187" s="228">
        <f>O187*H187</f>
        <v>0</v>
      </c>
      <c r="Q187" s="228">
        <v>0.00071000000000000002</v>
      </c>
      <c r="R187" s="228">
        <f>Q187*H187</f>
        <v>0.01349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227</v>
      </c>
      <c r="AT187" s="230" t="s">
        <v>150</v>
      </c>
      <c r="AU187" s="230" t="s">
        <v>90</v>
      </c>
      <c r="AY187" s="16" t="s">
        <v>148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88</v>
      </c>
      <c r="BK187" s="231">
        <f>ROUND(I187*H187,2)</f>
        <v>0</v>
      </c>
      <c r="BL187" s="16" t="s">
        <v>227</v>
      </c>
      <c r="BM187" s="230" t="s">
        <v>1019</v>
      </c>
    </row>
    <row r="188" s="13" customFormat="1">
      <c r="A188" s="13"/>
      <c r="B188" s="232"/>
      <c r="C188" s="233"/>
      <c r="D188" s="234" t="s">
        <v>156</v>
      </c>
      <c r="E188" s="235" t="s">
        <v>1</v>
      </c>
      <c r="F188" s="236" t="s">
        <v>1020</v>
      </c>
      <c r="G188" s="233"/>
      <c r="H188" s="237">
        <v>19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156</v>
      </c>
      <c r="AU188" s="243" t="s">
        <v>90</v>
      </c>
      <c r="AV188" s="13" t="s">
        <v>90</v>
      </c>
      <c r="AW188" s="13" t="s">
        <v>34</v>
      </c>
      <c r="AX188" s="13" t="s">
        <v>80</v>
      </c>
      <c r="AY188" s="243" t="s">
        <v>148</v>
      </c>
    </row>
    <row r="189" s="14" customFormat="1">
      <c r="A189" s="14"/>
      <c r="B189" s="244"/>
      <c r="C189" s="245"/>
      <c r="D189" s="234" t="s">
        <v>156</v>
      </c>
      <c r="E189" s="246" t="s">
        <v>1</v>
      </c>
      <c r="F189" s="247" t="s">
        <v>158</v>
      </c>
      <c r="G189" s="245"/>
      <c r="H189" s="248">
        <v>19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156</v>
      </c>
      <c r="AU189" s="254" t="s">
        <v>90</v>
      </c>
      <c r="AV189" s="14" t="s">
        <v>154</v>
      </c>
      <c r="AW189" s="14" t="s">
        <v>34</v>
      </c>
      <c r="AX189" s="14" t="s">
        <v>88</v>
      </c>
      <c r="AY189" s="254" t="s">
        <v>148</v>
      </c>
    </row>
    <row r="190" s="2" customFormat="1" ht="21.75" customHeight="1">
      <c r="A190" s="37"/>
      <c r="B190" s="38"/>
      <c r="C190" s="218" t="s">
        <v>283</v>
      </c>
      <c r="D190" s="218" t="s">
        <v>150</v>
      </c>
      <c r="E190" s="219" t="s">
        <v>1021</v>
      </c>
      <c r="F190" s="220" t="s">
        <v>1022</v>
      </c>
      <c r="G190" s="221" t="s">
        <v>276</v>
      </c>
      <c r="H190" s="222">
        <v>12.800000000000001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45</v>
      </c>
      <c r="O190" s="90"/>
      <c r="P190" s="228">
        <f>O190*H190</f>
        <v>0</v>
      </c>
      <c r="Q190" s="228">
        <v>0.0022399999999999998</v>
      </c>
      <c r="R190" s="228">
        <f>Q190*H190</f>
        <v>0.028672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227</v>
      </c>
      <c r="AT190" s="230" t="s">
        <v>150</v>
      </c>
      <c r="AU190" s="230" t="s">
        <v>90</v>
      </c>
      <c r="AY190" s="16" t="s">
        <v>148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88</v>
      </c>
      <c r="BK190" s="231">
        <f>ROUND(I190*H190,2)</f>
        <v>0</v>
      </c>
      <c r="BL190" s="16" t="s">
        <v>227</v>
      </c>
      <c r="BM190" s="230" t="s">
        <v>1023</v>
      </c>
    </row>
    <row r="191" s="13" customFormat="1">
      <c r="A191" s="13"/>
      <c r="B191" s="232"/>
      <c r="C191" s="233"/>
      <c r="D191" s="234" t="s">
        <v>156</v>
      </c>
      <c r="E191" s="235" t="s">
        <v>1</v>
      </c>
      <c r="F191" s="236" t="s">
        <v>1024</v>
      </c>
      <c r="G191" s="233"/>
      <c r="H191" s="237">
        <v>12.800000000000001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156</v>
      </c>
      <c r="AU191" s="243" t="s">
        <v>90</v>
      </c>
      <c r="AV191" s="13" t="s">
        <v>90</v>
      </c>
      <c r="AW191" s="13" t="s">
        <v>34</v>
      </c>
      <c r="AX191" s="13" t="s">
        <v>80</v>
      </c>
      <c r="AY191" s="243" t="s">
        <v>148</v>
      </c>
    </row>
    <row r="192" s="14" customFormat="1">
      <c r="A192" s="14"/>
      <c r="B192" s="244"/>
      <c r="C192" s="245"/>
      <c r="D192" s="234" t="s">
        <v>156</v>
      </c>
      <c r="E192" s="246" t="s">
        <v>1</v>
      </c>
      <c r="F192" s="247" t="s">
        <v>158</v>
      </c>
      <c r="G192" s="245"/>
      <c r="H192" s="248">
        <v>12.800000000000001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156</v>
      </c>
      <c r="AU192" s="254" t="s">
        <v>90</v>
      </c>
      <c r="AV192" s="14" t="s">
        <v>154</v>
      </c>
      <c r="AW192" s="14" t="s">
        <v>34</v>
      </c>
      <c r="AX192" s="14" t="s">
        <v>88</v>
      </c>
      <c r="AY192" s="254" t="s">
        <v>148</v>
      </c>
    </row>
    <row r="193" s="2" customFormat="1" ht="16.5" customHeight="1">
      <c r="A193" s="37"/>
      <c r="B193" s="38"/>
      <c r="C193" s="218" t="s">
        <v>287</v>
      </c>
      <c r="D193" s="218" t="s">
        <v>150</v>
      </c>
      <c r="E193" s="219" t="s">
        <v>1025</v>
      </c>
      <c r="F193" s="220" t="s">
        <v>1026</v>
      </c>
      <c r="G193" s="221" t="s">
        <v>276</v>
      </c>
      <c r="H193" s="222">
        <v>24.5</v>
      </c>
      <c r="I193" s="223"/>
      <c r="J193" s="224">
        <f>ROUND(I193*H193,2)</f>
        <v>0</v>
      </c>
      <c r="K193" s="225"/>
      <c r="L193" s="43"/>
      <c r="M193" s="226" t="s">
        <v>1</v>
      </c>
      <c r="N193" s="227" t="s">
        <v>45</v>
      </c>
      <c r="O193" s="90"/>
      <c r="P193" s="228">
        <f>O193*H193</f>
        <v>0</v>
      </c>
      <c r="Q193" s="228">
        <v>0.0019</v>
      </c>
      <c r="R193" s="228">
        <f>Q193*H193</f>
        <v>0.046550000000000001</v>
      </c>
      <c r="S193" s="228">
        <v>0</v>
      </c>
      <c r="T193" s="22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227</v>
      </c>
      <c r="AT193" s="230" t="s">
        <v>150</v>
      </c>
      <c r="AU193" s="230" t="s">
        <v>90</v>
      </c>
      <c r="AY193" s="16" t="s">
        <v>148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88</v>
      </c>
      <c r="BK193" s="231">
        <f>ROUND(I193*H193,2)</f>
        <v>0</v>
      </c>
      <c r="BL193" s="16" t="s">
        <v>227</v>
      </c>
      <c r="BM193" s="230" t="s">
        <v>1027</v>
      </c>
    </row>
    <row r="194" s="13" customFormat="1">
      <c r="A194" s="13"/>
      <c r="B194" s="232"/>
      <c r="C194" s="233"/>
      <c r="D194" s="234" t="s">
        <v>156</v>
      </c>
      <c r="E194" s="235" t="s">
        <v>1</v>
      </c>
      <c r="F194" s="236" t="s">
        <v>1028</v>
      </c>
      <c r="G194" s="233"/>
      <c r="H194" s="237">
        <v>24.5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156</v>
      </c>
      <c r="AU194" s="243" t="s">
        <v>90</v>
      </c>
      <c r="AV194" s="13" t="s">
        <v>90</v>
      </c>
      <c r="AW194" s="13" t="s">
        <v>34</v>
      </c>
      <c r="AX194" s="13" t="s">
        <v>80</v>
      </c>
      <c r="AY194" s="243" t="s">
        <v>148</v>
      </c>
    </row>
    <row r="195" s="14" customFormat="1">
      <c r="A195" s="14"/>
      <c r="B195" s="244"/>
      <c r="C195" s="245"/>
      <c r="D195" s="234" t="s">
        <v>156</v>
      </c>
      <c r="E195" s="246" t="s">
        <v>1</v>
      </c>
      <c r="F195" s="247" t="s">
        <v>158</v>
      </c>
      <c r="G195" s="245"/>
      <c r="H195" s="248">
        <v>24.5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156</v>
      </c>
      <c r="AU195" s="254" t="s">
        <v>90</v>
      </c>
      <c r="AV195" s="14" t="s">
        <v>154</v>
      </c>
      <c r="AW195" s="14" t="s">
        <v>34</v>
      </c>
      <c r="AX195" s="14" t="s">
        <v>88</v>
      </c>
      <c r="AY195" s="254" t="s">
        <v>148</v>
      </c>
    </row>
    <row r="196" s="2" customFormat="1" ht="24.15" customHeight="1">
      <c r="A196" s="37"/>
      <c r="B196" s="38"/>
      <c r="C196" s="218" t="s">
        <v>291</v>
      </c>
      <c r="D196" s="218" t="s">
        <v>150</v>
      </c>
      <c r="E196" s="219" t="s">
        <v>1029</v>
      </c>
      <c r="F196" s="220" t="s">
        <v>1030</v>
      </c>
      <c r="G196" s="221" t="s">
        <v>281</v>
      </c>
      <c r="H196" s="222">
        <v>12</v>
      </c>
      <c r="I196" s="223"/>
      <c r="J196" s="224">
        <f>ROUND(I196*H196,2)</f>
        <v>0</v>
      </c>
      <c r="K196" s="225"/>
      <c r="L196" s="43"/>
      <c r="M196" s="226" t="s">
        <v>1</v>
      </c>
      <c r="N196" s="227" t="s">
        <v>45</v>
      </c>
      <c r="O196" s="90"/>
      <c r="P196" s="228">
        <f>O196*H196</f>
        <v>0</v>
      </c>
      <c r="Q196" s="228">
        <v>0.00148</v>
      </c>
      <c r="R196" s="228">
        <f>Q196*H196</f>
        <v>0.017759999999999998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227</v>
      </c>
      <c r="AT196" s="230" t="s">
        <v>150</v>
      </c>
      <c r="AU196" s="230" t="s">
        <v>90</v>
      </c>
      <c r="AY196" s="16" t="s">
        <v>148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88</v>
      </c>
      <c r="BK196" s="231">
        <f>ROUND(I196*H196,2)</f>
        <v>0</v>
      </c>
      <c r="BL196" s="16" t="s">
        <v>227</v>
      </c>
      <c r="BM196" s="230" t="s">
        <v>1031</v>
      </c>
    </row>
    <row r="197" s="2" customFormat="1" ht="16.5" customHeight="1">
      <c r="A197" s="37"/>
      <c r="B197" s="38"/>
      <c r="C197" s="218" t="s">
        <v>295</v>
      </c>
      <c r="D197" s="218" t="s">
        <v>150</v>
      </c>
      <c r="E197" s="219" t="s">
        <v>1032</v>
      </c>
      <c r="F197" s="220" t="s">
        <v>1033</v>
      </c>
      <c r="G197" s="221" t="s">
        <v>281</v>
      </c>
      <c r="H197" s="222">
        <v>8</v>
      </c>
      <c r="I197" s="223"/>
      <c r="J197" s="224">
        <f>ROUND(I197*H197,2)</f>
        <v>0</v>
      </c>
      <c r="K197" s="225"/>
      <c r="L197" s="43"/>
      <c r="M197" s="226" t="s">
        <v>1</v>
      </c>
      <c r="N197" s="227" t="s">
        <v>45</v>
      </c>
      <c r="O197" s="90"/>
      <c r="P197" s="228">
        <f>O197*H197</f>
        <v>0</v>
      </c>
      <c r="Q197" s="228">
        <v>0.00029</v>
      </c>
      <c r="R197" s="228">
        <f>Q197*H197</f>
        <v>0.00232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227</v>
      </c>
      <c r="AT197" s="230" t="s">
        <v>150</v>
      </c>
      <c r="AU197" s="230" t="s">
        <v>90</v>
      </c>
      <c r="AY197" s="16" t="s">
        <v>148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88</v>
      </c>
      <c r="BK197" s="231">
        <f>ROUND(I197*H197,2)</f>
        <v>0</v>
      </c>
      <c r="BL197" s="16" t="s">
        <v>227</v>
      </c>
      <c r="BM197" s="230" t="s">
        <v>1034</v>
      </c>
    </row>
    <row r="198" s="2" customFormat="1" ht="24.15" customHeight="1">
      <c r="A198" s="37"/>
      <c r="B198" s="38"/>
      <c r="C198" s="218" t="s">
        <v>299</v>
      </c>
      <c r="D198" s="218" t="s">
        <v>150</v>
      </c>
      <c r="E198" s="219" t="s">
        <v>1035</v>
      </c>
      <c r="F198" s="220" t="s">
        <v>1036</v>
      </c>
      <c r="G198" s="221" t="s">
        <v>276</v>
      </c>
      <c r="H198" s="222">
        <v>142.40000000000001</v>
      </c>
      <c r="I198" s="223"/>
      <c r="J198" s="224">
        <f>ROUND(I198*H198,2)</f>
        <v>0</v>
      </c>
      <c r="K198" s="225"/>
      <c r="L198" s="43"/>
      <c r="M198" s="226" t="s">
        <v>1</v>
      </c>
      <c r="N198" s="227" t="s">
        <v>45</v>
      </c>
      <c r="O198" s="90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0" t="s">
        <v>227</v>
      </c>
      <c r="AT198" s="230" t="s">
        <v>150</v>
      </c>
      <c r="AU198" s="230" t="s">
        <v>90</v>
      </c>
      <c r="AY198" s="16" t="s">
        <v>148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6" t="s">
        <v>88</v>
      </c>
      <c r="BK198" s="231">
        <f>ROUND(I198*H198,2)</f>
        <v>0</v>
      </c>
      <c r="BL198" s="16" t="s">
        <v>227</v>
      </c>
      <c r="BM198" s="230" t="s">
        <v>1037</v>
      </c>
    </row>
    <row r="199" s="13" customFormat="1">
      <c r="A199" s="13"/>
      <c r="B199" s="232"/>
      <c r="C199" s="233"/>
      <c r="D199" s="234" t="s">
        <v>156</v>
      </c>
      <c r="E199" s="235" t="s">
        <v>1</v>
      </c>
      <c r="F199" s="236" t="s">
        <v>1038</v>
      </c>
      <c r="G199" s="233"/>
      <c r="H199" s="237">
        <v>142.40000000000001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156</v>
      </c>
      <c r="AU199" s="243" t="s">
        <v>90</v>
      </c>
      <c r="AV199" s="13" t="s">
        <v>90</v>
      </c>
      <c r="AW199" s="13" t="s">
        <v>34</v>
      </c>
      <c r="AX199" s="13" t="s">
        <v>80</v>
      </c>
      <c r="AY199" s="243" t="s">
        <v>148</v>
      </c>
    </row>
    <row r="200" s="14" customFormat="1">
      <c r="A200" s="14"/>
      <c r="B200" s="244"/>
      <c r="C200" s="245"/>
      <c r="D200" s="234" t="s">
        <v>156</v>
      </c>
      <c r="E200" s="246" t="s">
        <v>1</v>
      </c>
      <c r="F200" s="247" t="s">
        <v>158</v>
      </c>
      <c r="G200" s="245"/>
      <c r="H200" s="248">
        <v>142.40000000000001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156</v>
      </c>
      <c r="AU200" s="254" t="s">
        <v>90</v>
      </c>
      <c r="AV200" s="14" t="s">
        <v>154</v>
      </c>
      <c r="AW200" s="14" t="s">
        <v>34</v>
      </c>
      <c r="AX200" s="14" t="s">
        <v>88</v>
      </c>
      <c r="AY200" s="254" t="s">
        <v>148</v>
      </c>
    </row>
    <row r="201" s="2" customFormat="1" ht="24.15" customHeight="1">
      <c r="A201" s="37"/>
      <c r="B201" s="38"/>
      <c r="C201" s="218" t="s">
        <v>303</v>
      </c>
      <c r="D201" s="218" t="s">
        <v>150</v>
      </c>
      <c r="E201" s="219" t="s">
        <v>1039</v>
      </c>
      <c r="F201" s="220" t="s">
        <v>1040</v>
      </c>
      <c r="G201" s="221" t="s">
        <v>276</v>
      </c>
      <c r="H201" s="222">
        <v>14.5</v>
      </c>
      <c r="I201" s="223"/>
      <c r="J201" s="224">
        <f>ROUND(I201*H201,2)</f>
        <v>0</v>
      </c>
      <c r="K201" s="225"/>
      <c r="L201" s="43"/>
      <c r="M201" s="226" t="s">
        <v>1</v>
      </c>
      <c r="N201" s="227" t="s">
        <v>45</v>
      </c>
      <c r="O201" s="90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0" t="s">
        <v>227</v>
      </c>
      <c r="AT201" s="230" t="s">
        <v>150</v>
      </c>
      <c r="AU201" s="230" t="s">
        <v>90</v>
      </c>
      <c r="AY201" s="16" t="s">
        <v>148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6" t="s">
        <v>88</v>
      </c>
      <c r="BK201" s="231">
        <f>ROUND(I201*H201,2)</f>
        <v>0</v>
      </c>
      <c r="BL201" s="16" t="s">
        <v>227</v>
      </c>
      <c r="BM201" s="230" t="s">
        <v>1041</v>
      </c>
    </row>
    <row r="202" s="2" customFormat="1" ht="37.8" customHeight="1">
      <c r="A202" s="37"/>
      <c r="B202" s="38"/>
      <c r="C202" s="218" t="s">
        <v>307</v>
      </c>
      <c r="D202" s="218" t="s">
        <v>150</v>
      </c>
      <c r="E202" s="219" t="s">
        <v>1042</v>
      </c>
      <c r="F202" s="220" t="s">
        <v>1043</v>
      </c>
      <c r="G202" s="221" t="s">
        <v>624</v>
      </c>
      <c r="H202" s="270"/>
      <c r="I202" s="223"/>
      <c r="J202" s="224">
        <f>ROUND(I202*H202,2)</f>
        <v>0</v>
      </c>
      <c r="K202" s="225"/>
      <c r="L202" s="43"/>
      <c r="M202" s="226" t="s">
        <v>1</v>
      </c>
      <c r="N202" s="227" t="s">
        <v>45</v>
      </c>
      <c r="O202" s="90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227</v>
      </c>
      <c r="AT202" s="230" t="s">
        <v>150</v>
      </c>
      <c r="AU202" s="230" t="s">
        <v>90</v>
      </c>
      <c r="AY202" s="16" t="s">
        <v>148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88</v>
      </c>
      <c r="BK202" s="231">
        <f>ROUND(I202*H202,2)</f>
        <v>0</v>
      </c>
      <c r="BL202" s="16" t="s">
        <v>227</v>
      </c>
      <c r="BM202" s="230" t="s">
        <v>1044</v>
      </c>
    </row>
    <row r="203" s="12" customFormat="1" ht="22.8" customHeight="1">
      <c r="A203" s="12"/>
      <c r="B203" s="202"/>
      <c r="C203" s="203"/>
      <c r="D203" s="204" t="s">
        <v>79</v>
      </c>
      <c r="E203" s="216" t="s">
        <v>1045</v>
      </c>
      <c r="F203" s="216" t="s">
        <v>1046</v>
      </c>
      <c r="G203" s="203"/>
      <c r="H203" s="203"/>
      <c r="I203" s="206"/>
      <c r="J203" s="217">
        <f>BK203</f>
        <v>0</v>
      </c>
      <c r="K203" s="203"/>
      <c r="L203" s="208"/>
      <c r="M203" s="209"/>
      <c r="N203" s="210"/>
      <c r="O203" s="210"/>
      <c r="P203" s="211">
        <f>SUM(P204:P235)</f>
        <v>0</v>
      </c>
      <c r="Q203" s="210"/>
      <c r="R203" s="211">
        <f>SUM(R204:R235)</f>
        <v>0.38232300000000002</v>
      </c>
      <c r="S203" s="210"/>
      <c r="T203" s="212">
        <f>SUM(T204:T235)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3" t="s">
        <v>90</v>
      </c>
      <c r="AT203" s="214" t="s">
        <v>79</v>
      </c>
      <c r="AU203" s="214" t="s">
        <v>88</v>
      </c>
      <c r="AY203" s="213" t="s">
        <v>148</v>
      </c>
      <c r="BK203" s="215">
        <f>SUM(BK204:BK235)</f>
        <v>0</v>
      </c>
    </row>
    <row r="204" s="2" customFormat="1" ht="33" customHeight="1">
      <c r="A204" s="37"/>
      <c r="B204" s="38"/>
      <c r="C204" s="218" t="s">
        <v>309</v>
      </c>
      <c r="D204" s="218" t="s">
        <v>150</v>
      </c>
      <c r="E204" s="219" t="s">
        <v>1047</v>
      </c>
      <c r="F204" s="220" t="s">
        <v>1048</v>
      </c>
      <c r="G204" s="221" t="s">
        <v>276</v>
      </c>
      <c r="H204" s="222">
        <v>12</v>
      </c>
      <c r="I204" s="223"/>
      <c r="J204" s="224">
        <f>ROUND(I204*H204,2)</f>
        <v>0</v>
      </c>
      <c r="K204" s="225"/>
      <c r="L204" s="43"/>
      <c r="M204" s="226" t="s">
        <v>1</v>
      </c>
      <c r="N204" s="227" t="s">
        <v>45</v>
      </c>
      <c r="O204" s="90"/>
      <c r="P204" s="228">
        <f>O204*H204</f>
        <v>0</v>
      </c>
      <c r="Q204" s="228">
        <v>0.00076000000000000004</v>
      </c>
      <c r="R204" s="228">
        <f>Q204*H204</f>
        <v>0.0091199999999999996</v>
      </c>
      <c r="S204" s="228">
        <v>0</v>
      </c>
      <c r="T204" s="22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0" t="s">
        <v>227</v>
      </c>
      <c r="AT204" s="230" t="s">
        <v>150</v>
      </c>
      <c r="AU204" s="230" t="s">
        <v>90</v>
      </c>
      <c r="AY204" s="16" t="s">
        <v>148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6" t="s">
        <v>88</v>
      </c>
      <c r="BK204" s="231">
        <f>ROUND(I204*H204,2)</f>
        <v>0</v>
      </c>
      <c r="BL204" s="16" t="s">
        <v>227</v>
      </c>
      <c r="BM204" s="230" t="s">
        <v>1049</v>
      </c>
    </row>
    <row r="205" s="2" customFormat="1" ht="33" customHeight="1">
      <c r="A205" s="37"/>
      <c r="B205" s="38"/>
      <c r="C205" s="218" t="s">
        <v>311</v>
      </c>
      <c r="D205" s="218" t="s">
        <v>150</v>
      </c>
      <c r="E205" s="219" t="s">
        <v>1050</v>
      </c>
      <c r="F205" s="220" t="s">
        <v>1051</v>
      </c>
      <c r="G205" s="221" t="s">
        <v>276</v>
      </c>
      <c r="H205" s="222">
        <v>17</v>
      </c>
      <c r="I205" s="223"/>
      <c r="J205" s="224">
        <f>ROUND(I205*H205,2)</f>
        <v>0</v>
      </c>
      <c r="K205" s="225"/>
      <c r="L205" s="43"/>
      <c r="M205" s="226" t="s">
        <v>1</v>
      </c>
      <c r="N205" s="227" t="s">
        <v>45</v>
      </c>
      <c r="O205" s="90"/>
      <c r="P205" s="228">
        <f>O205*H205</f>
        <v>0</v>
      </c>
      <c r="Q205" s="228">
        <v>0.00051000000000000004</v>
      </c>
      <c r="R205" s="228">
        <f>Q205*H205</f>
        <v>0.0086700000000000006</v>
      </c>
      <c r="S205" s="228">
        <v>0</v>
      </c>
      <c r="T205" s="22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0" t="s">
        <v>227</v>
      </c>
      <c r="AT205" s="230" t="s">
        <v>150</v>
      </c>
      <c r="AU205" s="230" t="s">
        <v>90</v>
      </c>
      <c r="AY205" s="16" t="s">
        <v>148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6" t="s">
        <v>88</v>
      </c>
      <c r="BK205" s="231">
        <f>ROUND(I205*H205,2)</f>
        <v>0</v>
      </c>
      <c r="BL205" s="16" t="s">
        <v>227</v>
      </c>
      <c r="BM205" s="230" t="s">
        <v>1052</v>
      </c>
    </row>
    <row r="206" s="13" customFormat="1">
      <c r="A206" s="13"/>
      <c r="B206" s="232"/>
      <c r="C206" s="233"/>
      <c r="D206" s="234" t="s">
        <v>156</v>
      </c>
      <c r="E206" s="235" t="s">
        <v>1</v>
      </c>
      <c r="F206" s="236" t="s">
        <v>1053</v>
      </c>
      <c r="G206" s="233"/>
      <c r="H206" s="237">
        <v>17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156</v>
      </c>
      <c r="AU206" s="243" t="s">
        <v>90</v>
      </c>
      <c r="AV206" s="13" t="s">
        <v>90</v>
      </c>
      <c r="AW206" s="13" t="s">
        <v>34</v>
      </c>
      <c r="AX206" s="13" t="s">
        <v>80</v>
      </c>
      <c r="AY206" s="243" t="s">
        <v>148</v>
      </c>
    </row>
    <row r="207" s="14" customFormat="1">
      <c r="A207" s="14"/>
      <c r="B207" s="244"/>
      <c r="C207" s="245"/>
      <c r="D207" s="234" t="s">
        <v>156</v>
      </c>
      <c r="E207" s="246" t="s">
        <v>1</v>
      </c>
      <c r="F207" s="247" t="s">
        <v>158</v>
      </c>
      <c r="G207" s="245"/>
      <c r="H207" s="248">
        <v>17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156</v>
      </c>
      <c r="AU207" s="254" t="s">
        <v>90</v>
      </c>
      <c r="AV207" s="14" t="s">
        <v>154</v>
      </c>
      <c r="AW207" s="14" t="s">
        <v>34</v>
      </c>
      <c r="AX207" s="14" t="s">
        <v>88</v>
      </c>
      <c r="AY207" s="254" t="s">
        <v>148</v>
      </c>
    </row>
    <row r="208" s="2" customFormat="1" ht="33" customHeight="1">
      <c r="A208" s="37"/>
      <c r="B208" s="38"/>
      <c r="C208" s="218" t="s">
        <v>315</v>
      </c>
      <c r="D208" s="218" t="s">
        <v>150</v>
      </c>
      <c r="E208" s="219" t="s">
        <v>1054</v>
      </c>
      <c r="F208" s="220" t="s">
        <v>1055</v>
      </c>
      <c r="G208" s="221" t="s">
        <v>276</v>
      </c>
      <c r="H208" s="222">
        <v>106.8</v>
      </c>
      <c r="I208" s="223"/>
      <c r="J208" s="224">
        <f>ROUND(I208*H208,2)</f>
        <v>0</v>
      </c>
      <c r="K208" s="225"/>
      <c r="L208" s="43"/>
      <c r="M208" s="226" t="s">
        <v>1</v>
      </c>
      <c r="N208" s="227" t="s">
        <v>45</v>
      </c>
      <c r="O208" s="90"/>
      <c r="P208" s="228">
        <f>O208*H208</f>
        <v>0</v>
      </c>
      <c r="Q208" s="228">
        <v>0.00084000000000000003</v>
      </c>
      <c r="R208" s="228">
        <f>Q208*H208</f>
        <v>0.089712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227</v>
      </c>
      <c r="AT208" s="230" t="s">
        <v>150</v>
      </c>
      <c r="AU208" s="230" t="s">
        <v>90</v>
      </c>
      <c r="AY208" s="16" t="s">
        <v>148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88</v>
      </c>
      <c r="BK208" s="231">
        <f>ROUND(I208*H208,2)</f>
        <v>0</v>
      </c>
      <c r="BL208" s="16" t="s">
        <v>227</v>
      </c>
      <c r="BM208" s="230" t="s">
        <v>1056</v>
      </c>
    </row>
    <row r="209" s="13" customFormat="1">
      <c r="A209" s="13"/>
      <c r="B209" s="232"/>
      <c r="C209" s="233"/>
      <c r="D209" s="234" t="s">
        <v>156</v>
      </c>
      <c r="E209" s="235" t="s">
        <v>1</v>
      </c>
      <c r="F209" s="236" t="s">
        <v>1057</v>
      </c>
      <c r="G209" s="233"/>
      <c r="H209" s="237">
        <v>106.8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156</v>
      </c>
      <c r="AU209" s="243" t="s">
        <v>90</v>
      </c>
      <c r="AV209" s="13" t="s">
        <v>90</v>
      </c>
      <c r="AW209" s="13" t="s">
        <v>34</v>
      </c>
      <c r="AX209" s="13" t="s">
        <v>80</v>
      </c>
      <c r="AY209" s="243" t="s">
        <v>148</v>
      </c>
    </row>
    <row r="210" s="14" customFormat="1">
      <c r="A210" s="14"/>
      <c r="B210" s="244"/>
      <c r="C210" s="245"/>
      <c r="D210" s="234" t="s">
        <v>156</v>
      </c>
      <c r="E210" s="246" t="s">
        <v>1</v>
      </c>
      <c r="F210" s="247" t="s">
        <v>158</v>
      </c>
      <c r="G210" s="245"/>
      <c r="H210" s="248">
        <v>106.8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156</v>
      </c>
      <c r="AU210" s="254" t="s">
        <v>90</v>
      </c>
      <c r="AV210" s="14" t="s">
        <v>154</v>
      </c>
      <c r="AW210" s="14" t="s">
        <v>34</v>
      </c>
      <c r="AX210" s="14" t="s">
        <v>88</v>
      </c>
      <c r="AY210" s="254" t="s">
        <v>148</v>
      </c>
    </row>
    <row r="211" s="2" customFormat="1" ht="33" customHeight="1">
      <c r="A211" s="37"/>
      <c r="B211" s="38"/>
      <c r="C211" s="218" t="s">
        <v>319</v>
      </c>
      <c r="D211" s="218" t="s">
        <v>150</v>
      </c>
      <c r="E211" s="219" t="s">
        <v>1058</v>
      </c>
      <c r="F211" s="220" t="s">
        <v>1059</v>
      </c>
      <c r="G211" s="221" t="s">
        <v>276</v>
      </c>
      <c r="H211" s="222">
        <v>38.200000000000003</v>
      </c>
      <c r="I211" s="223"/>
      <c r="J211" s="224">
        <f>ROUND(I211*H211,2)</f>
        <v>0</v>
      </c>
      <c r="K211" s="225"/>
      <c r="L211" s="43"/>
      <c r="M211" s="226" t="s">
        <v>1</v>
      </c>
      <c r="N211" s="227" t="s">
        <v>45</v>
      </c>
      <c r="O211" s="90"/>
      <c r="P211" s="228">
        <f>O211*H211</f>
        <v>0</v>
      </c>
      <c r="Q211" s="228">
        <v>0.00116</v>
      </c>
      <c r="R211" s="228">
        <f>Q211*H211</f>
        <v>0.044312000000000004</v>
      </c>
      <c r="S211" s="228">
        <v>0</v>
      </c>
      <c r="T211" s="22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0" t="s">
        <v>227</v>
      </c>
      <c r="AT211" s="230" t="s">
        <v>150</v>
      </c>
      <c r="AU211" s="230" t="s">
        <v>90</v>
      </c>
      <c r="AY211" s="16" t="s">
        <v>148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6" t="s">
        <v>88</v>
      </c>
      <c r="BK211" s="231">
        <f>ROUND(I211*H211,2)</f>
        <v>0</v>
      </c>
      <c r="BL211" s="16" t="s">
        <v>227</v>
      </c>
      <c r="BM211" s="230" t="s">
        <v>1060</v>
      </c>
    </row>
    <row r="212" s="13" customFormat="1">
      <c r="A212" s="13"/>
      <c r="B212" s="232"/>
      <c r="C212" s="233"/>
      <c r="D212" s="234" t="s">
        <v>156</v>
      </c>
      <c r="E212" s="235" t="s">
        <v>1</v>
      </c>
      <c r="F212" s="236" t="s">
        <v>1061</v>
      </c>
      <c r="G212" s="233"/>
      <c r="H212" s="237">
        <v>38.200000000000003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156</v>
      </c>
      <c r="AU212" s="243" t="s">
        <v>90</v>
      </c>
      <c r="AV212" s="13" t="s">
        <v>90</v>
      </c>
      <c r="AW212" s="13" t="s">
        <v>34</v>
      </c>
      <c r="AX212" s="13" t="s">
        <v>80</v>
      </c>
      <c r="AY212" s="243" t="s">
        <v>148</v>
      </c>
    </row>
    <row r="213" s="14" customFormat="1">
      <c r="A213" s="14"/>
      <c r="B213" s="244"/>
      <c r="C213" s="245"/>
      <c r="D213" s="234" t="s">
        <v>156</v>
      </c>
      <c r="E213" s="246" t="s">
        <v>1</v>
      </c>
      <c r="F213" s="247" t="s">
        <v>158</v>
      </c>
      <c r="G213" s="245"/>
      <c r="H213" s="248">
        <v>38.200000000000003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156</v>
      </c>
      <c r="AU213" s="254" t="s">
        <v>90</v>
      </c>
      <c r="AV213" s="14" t="s">
        <v>154</v>
      </c>
      <c r="AW213" s="14" t="s">
        <v>34</v>
      </c>
      <c r="AX213" s="14" t="s">
        <v>88</v>
      </c>
      <c r="AY213" s="254" t="s">
        <v>148</v>
      </c>
    </row>
    <row r="214" s="2" customFormat="1" ht="33" customHeight="1">
      <c r="A214" s="37"/>
      <c r="B214" s="38"/>
      <c r="C214" s="218" t="s">
        <v>324</v>
      </c>
      <c r="D214" s="218" t="s">
        <v>150</v>
      </c>
      <c r="E214" s="219" t="s">
        <v>1062</v>
      </c>
      <c r="F214" s="220" t="s">
        <v>1063</v>
      </c>
      <c r="G214" s="221" t="s">
        <v>276</v>
      </c>
      <c r="H214" s="222">
        <v>6.7000000000000002</v>
      </c>
      <c r="I214" s="223"/>
      <c r="J214" s="224">
        <f>ROUND(I214*H214,2)</f>
        <v>0</v>
      </c>
      <c r="K214" s="225"/>
      <c r="L214" s="43"/>
      <c r="M214" s="226" t="s">
        <v>1</v>
      </c>
      <c r="N214" s="227" t="s">
        <v>45</v>
      </c>
      <c r="O214" s="90"/>
      <c r="P214" s="228">
        <f>O214*H214</f>
        <v>0</v>
      </c>
      <c r="Q214" s="228">
        <v>0.0014400000000000001</v>
      </c>
      <c r="R214" s="228">
        <f>Q214*H214</f>
        <v>0.0096480000000000003</v>
      </c>
      <c r="S214" s="228">
        <v>0</v>
      </c>
      <c r="T214" s="22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0" t="s">
        <v>227</v>
      </c>
      <c r="AT214" s="230" t="s">
        <v>150</v>
      </c>
      <c r="AU214" s="230" t="s">
        <v>90</v>
      </c>
      <c r="AY214" s="16" t="s">
        <v>148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6" t="s">
        <v>88</v>
      </c>
      <c r="BK214" s="231">
        <f>ROUND(I214*H214,2)</f>
        <v>0</v>
      </c>
      <c r="BL214" s="16" t="s">
        <v>227</v>
      </c>
      <c r="BM214" s="230" t="s">
        <v>1064</v>
      </c>
    </row>
    <row r="215" s="13" customFormat="1">
      <c r="A215" s="13"/>
      <c r="B215" s="232"/>
      <c r="C215" s="233"/>
      <c r="D215" s="234" t="s">
        <v>156</v>
      </c>
      <c r="E215" s="235" t="s">
        <v>1</v>
      </c>
      <c r="F215" s="236" t="s">
        <v>1065</v>
      </c>
      <c r="G215" s="233"/>
      <c r="H215" s="237">
        <v>6.7000000000000002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156</v>
      </c>
      <c r="AU215" s="243" t="s">
        <v>90</v>
      </c>
      <c r="AV215" s="13" t="s">
        <v>90</v>
      </c>
      <c r="AW215" s="13" t="s">
        <v>34</v>
      </c>
      <c r="AX215" s="13" t="s">
        <v>80</v>
      </c>
      <c r="AY215" s="243" t="s">
        <v>148</v>
      </c>
    </row>
    <row r="216" s="14" customFormat="1">
      <c r="A216" s="14"/>
      <c r="B216" s="244"/>
      <c r="C216" s="245"/>
      <c r="D216" s="234" t="s">
        <v>156</v>
      </c>
      <c r="E216" s="246" t="s">
        <v>1</v>
      </c>
      <c r="F216" s="247" t="s">
        <v>158</v>
      </c>
      <c r="G216" s="245"/>
      <c r="H216" s="248">
        <v>6.7000000000000002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156</v>
      </c>
      <c r="AU216" s="254" t="s">
        <v>90</v>
      </c>
      <c r="AV216" s="14" t="s">
        <v>154</v>
      </c>
      <c r="AW216" s="14" t="s">
        <v>34</v>
      </c>
      <c r="AX216" s="14" t="s">
        <v>88</v>
      </c>
      <c r="AY216" s="254" t="s">
        <v>148</v>
      </c>
    </row>
    <row r="217" s="2" customFormat="1" ht="33" customHeight="1">
      <c r="A217" s="37"/>
      <c r="B217" s="38"/>
      <c r="C217" s="218" t="s">
        <v>330</v>
      </c>
      <c r="D217" s="218" t="s">
        <v>150</v>
      </c>
      <c r="E217" s="219" t="s">
        <v>1066</v>
      </c>
      <c r="F217" s="220" t="s">
        <v>1067</v>
      </c>
      <c r="G217" s="221" t="s">
        <v>276</v>
      </c>
      <c r="H217" s="222">
        <v>37.799999999999997</v>
      </c>
      <c r="I217" s="223"/>
      <c r="J217" s="224">
        <f>ROUND(I217*H217,2)</f>
        <v>0</v>
      </c>
      <c r="K217" s="225"/>
      <c r="L217" s="43"/>
      <c r="M217" s="226" t="s">
        <v>1</v>
      </c>
      <c r="N217" s="227" t="s">
        <v>45</v>
      </c>
      <c r="O217" s="90"/>
      <c r="P217" s="228">
        <f>O217*H217</f>
        <v>0</v>
      </c>
      <c r="Q217" s="228">
        <v>0.00281</v>
      </c>
      <c r="R217" s="228">
        <f>Q217*H217</f>
        <v>0.10621799999999999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227</v>
      </c>
      <c r="AT217" s="230" t="s">
        <v>150</v>
      </c>
      <c r="AU217" s="230" t="s">
        <v>90</v>
      </c>
      <c r="AY217" s="16" t="s">
        <v>148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88</v>
      </c>
      <c r="BK217" s="231">
        <f>ROUND(I217*H217,2)</f>
        <v>0</v>
      </c>
      <c r="BL217" s="16" t="s">
        <v>227</v>
      </c>
      <c r="BM217" s="230" t="s">
        <v>1068</v>
      </c>
    </row>
    <row r="218" s="13" customFormat="1">
      <c r="A218" s="13"/>
      <c r="B218" s="232"/>
      <c r="C218" s="233"/>
      <c r="D218" s="234" t="s">
        <v>156</v>
      </c>
      <c r="E218" s="235" t="s">
        <v>1</v>
      </c>
      <c r="F218" s="236" t="s">
        <v>1069</v>
      </c>
      <c r="G218" s="233"/>
      <c r="H218" s="237">
        <v>37.799999999999997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156</v>
      </c>
      <c r="AU218" s="243" t="s">
        <v>90</v>
      </c>
      <c r="AV218" s="13" t="s">
        <v>90</v>
      </c>
      <c r="AW218" s="13" t="s">
        <v>34</v>
      </c>
      <c r="AX218" s="13" t="s">
        <v>80</v>
      </c>
      <c r="AY218" s="243" t="s">
        <v>148</v>
      </c>
    </row>
    <row r="219" s="14" customFormat="1">
      <c r="A219" s="14"/>
      <c r="B219" s="244"/>
      <c r="C219" s="245"/>
      <c r="D219" s="234" t="s">
        <v>156</v>
      </c>
      <c r="E219" s="246" t="s">
        <v>1</v>
      </c>
      <c r="F219" s="247" t="s">
        <v>158</v>
      </c>
      <c r="G219" s="245"/>
      <c r="H219" s="248">
        <v>37.799999999999997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156</v>
      </c>
      <c r="AU219" s="254" t="s">
        <v>90</v>
      </c>
      <c r="AV219" s="14" t="s">
        <v>154</v>
      </c>
      <c r="AW219" s="14" t="s">
        <v>34</v>
      </c>
      <c r="AX219" s="14" t="s">
        <v>88</v>
      </c>
      <c r="AY219" s="254" t="s">
        <v>148</v>
      </c>
    </row>
    <row r="220" s="2" customFormat="1" ht="33" customHeight="1">
      <c r="A220" s="37"/>
      <c r="B220" s="38"/>
      <c r="C220" s="218" t="s">
        <v>335</v>
      </c>
      <c r="D220" s="218" t="s">
        <v>150</v>
      </c>
      <c r="E220" s="219" t="s">
        <v>1070</v>
      </c>
      <c r="F220" s="220" t="s">
        <v>1071</v>
      </c>
      <c r="G220" s="221" t="s">
        <v>276</v>
      </c>
      <c r="H220" s="222">
        <v>5.5</v>
      </c>
      <c r="I220" s="223"/>
      <c r="J220" s="224">
        <f>ROUND(I220*H220,2)</f>
        <v>0</v>
      </c>
      <c r="K220" s="225"/>
      <c r="L220" s="43"/>
      <c r="M220" s="226" t="s">
        <v>1</v>
      </c>
      <c r="N220" s="227" t="s">
        <v>45</v>
      </c>
      <c r="O220" s="90"/>
      <c r="P220" s="228">
        <f>O220*H220</f>
        <v>0</v>
      </c>
      <c r="Q220" s="228">
        <v>0.00362</v>
      </c>
      <c r="R220" s="228">
        <f>Q220*H220</f>
        <v>0.019910000000000001</v>
      </c>
      <c r="S220" s="228">
        <v>0</v>
      </c>
      <c r="T220" s="22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0" t="s">
        <v>227</v>
      </c>
      <c r="AT220" s="230" t="s">
        <v>150</v>
      </c>
      <c r="AU220" s="230" t="s">
        <v>90</v>
      </c>
      <c r="AY220" s="16" t="s">
        <v>148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6" t="s">
        <v>88</v>
      </c>
      <c r="BK220" s="231">
        <f>ROUND(I220*H220,2)</f>
        <v>0</v>
      </c>
      <c r="BL220" s="16" t="s">
        <v>227</v>
      </c>
      <c r="BM220" s="230" t="s">
        <v>1072</v>
      </c>
    </row>
    <row r="221" s="2" customFormat="1" ht="55.5" customHeight="1">
      <c r="A221" s="37"/>
      <c r="B221" s="38"/>
      <c r="C221" s="218" t="s">
        <v>339</v>
      </c>
      <c r="D221" s="218" t="s">
        <v>150</v>
      </c>
      <c r="E221" s="219" t="s">
        <v>1073</v>
      </c>
      <c r="F221" s="220" t="s">
        <v>1074</v>
      </c>
      <c r="G221" s="221" t="s">
        <v>276</v>
      </c>
      <c r="H221" s="222">
        <v>123.8</v>
      </c>
      <c r="I221" s="223"/>
      <c r="J221" s="224">
        <f>ROUND(I221*H221,2)</f>
        <v>0</v>
      </c>
      <c r="K221" s="225"/>
      <c r="L221" s="43"/>
      <c r="M221" s="226" t="s">
        <v>1</v>
      </c>
      <c r="N221" s="227" t="s">
        <v>45</v>
      </c>
      <c r="O221" s="90"/>
      <c r="P221" s="228">
        <f>O221*H221</f>
        <v>0</v>
      </c>
      <c r="Q221" s="228">
        <v>0.00020000000000000001</v>
      </c>
      <c r="R221" s="228">
        <f>Q221*H221</f>
        <v>0.024760000000000001</v>
      </c>
      <c r="S221" s="228">
        <v>0</v>
      </c>
      <c r="T221" s="22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0" t="s">
        <v>227</v>
      </c>
      <c r="AT221" s="230" t="s">
        <v>150</v>
      </c>
      <c r="AU221" s="230" t="s">
        <v>90</v>
      </c>
      <c r="AY221" s="16" t="s">
        <v>148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6" t="s">
        <v>88</v>
      </c>
      <c r="BK221" s="231">
        <f>ROUND(I221*H221,2)</f>
        <v>0</v>
      </c>
      <c r="BL221" s="16" t="s">
        <v>227</v>
      </c>
      <c r="BM221" s="230" t="s">
        <v>1075</v>
      </c>
    </row>
    <row r="222" s="13" customFormat="1">
      <c r="A222" s="13"/>
      <c r="B222" s="232"/>
      <c r="C222" s="233"/>
      <c r="D222" s="234" t="s">
        <v>156</v>
      </c>
      <c r="E222" s="235" t="s">
        <v>1</v>
      </c>
      <c r="F222" s="236" t="s">
        <v>1076</v>
      </c>
      <c r="G222" s="233"/>
      <c r="H222" s="237">
        <v>123.8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156</v>
      </c>
      <c r="AU222" s="243" t="s">
        <v>90</v>
      </c>
      <c r="AV222" s="13" t="s">
        <v>90</v>
      </c>
      <c r="AW222" s="13" t="s">
        <v>34</v>
      </c>
      <c r="AX222" s="13" t="s">
        <v>80</v>
      </c>
      <c r="AY222" s="243" t="s">
        <v>148</v>
      </c>
    </row>
    <row r="223" s="14" customFormat="1">
      <c r="A223" s="14"/>
      <c r="B223" s="244"/>
      <c r="C223" s="245"/>
      <c r="D223" s="234" t="s">
        <v>156</v>
      </c>
      <c r="E223" s="246" t="s">
        <v>1</v>
      </c>
      <c r="F223" s="247" t="s">
        <v>158</v>
      </c>
      <c r="G223" s="245"/>
      <c r="H223" s="248">
        <v>123.8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156</v>
      </c>
      <c r="AU223" s="254" t="s">
        <v>90</v>
      </c>
      <c r="AV223" s="14" t="s">
        <v>154</v>
      </c>
      <c r="AW223" s="14" t="s">
        <v>34</v>
      </c>
      <c r="AX223" s="14" t="s">
        <v>88</v>
      </c>
      <c r="AY223" s="254" t="s">
        <v>148</v>
      </c>
    </row>
    <row r="224" s="2" customFormat="1" ht="55.5" customHeight="1">
      <c r="A224" s="37"/>
      <c r="B224" s="38"/>
      <c r="C224" s="218" t="s">
        <v>343</v>
      </c>
      <c r="D224" s="218" t="s">
        <v>150</v>
      </c>
      <c r="E224" s="219" t="s">
        <v>1077</v>
      </c>
      <c r="F224" s="220" t="s">
        <v>1078</v>
      </c>
      <c r="G224" s="221" t="s">
        <v>276</v>
      </c>
      <c r="H224" s="222">
        <v>94.700000000000003</v>
      </c>
      <c r="I224" s="223"/>
      <c r="J224" s="224">
        <f>ROUND(I224*H224,2)</f>
        <v>0</v>
      </c>
      <c r="K224" s="225"/>
      <c r="L224" s="43"/>
      <c r="M224" s="226" t="s">
        <v>1</v>
      </c>
      <c r="N224" s="227" t="s">
        <v>45</v>
      </c>
      <c r="O224" s="90"/>
      <c r="P224" s="228">
        <f>O224*H224</f>
        <v>0</v>
      </c>
      <c r="Q224" s="228">
        <v>0.00024000000000000001</v>
      </c>
      <c r="R224" s="228">
        <f>Q224*H224</f>
        <v>0.022728000000000002</v>
      </c>
      <c r="S224" s="228">
        <v>0</v>
      </c>
      <c r="T224" s="22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0" t="s">
        <v>227</v>
      </c>
      <c r="AT224" s="230" t="s">
        <v>150</v>
      </c>
      <c r="AU224" s="230" t="s">
        <v>90</v>
      </c>
      <c r="AY224" s="16" t="s">
        <v>148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6" t="s">
        <v>88</v>
      </c>
      <c r="BK224" s="231">
        <f>ROUND(I224*H224,2)</f>
        <v>0</v>
      </c>
      <c r="BL224" s="16" t="s">
        <v>227</v>
      </c>
      <c r="BM224" s="230" t="s">
        <v>1079</v>
      </c>
    </row>
    <row r="225" s="13" customFormat="1">
      <c r="A225" s="13"/>
      <c r="B225" s="232"/>
      <c r="C225" s="233"/>
      <c r="D225" s="234" t="s">
        <v>156</v>
      </c>
      <c r="E225" s="235" t="s">
        <v>1</v>
      </c>
      <c r="F225" s="236" t="s">
        <v>1080</v>
      </c>
      <c r="G225" s="233"/>
      <c r="H225" s="237">
        <v>94.700000000000003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156</v>
      </c>
      <c r="AU225" s="243" t="s">
        <v>90</v>
      </c>
      <c r="AV225" s="13" t="s">
        <v>90</v>
      </c>
      <c r="AW225" s="13" t="s">
        <v>34</v>
      </c>
      <c r="AX225" s="13" t="s">
        <v>80</v>
      </c>
      <c r="AY225" s="243" t="s">
        <v>148</v>
      </c>
    </row>
    <row r="226" s="14" customFormat="1">
      <c r="A226" s="14"/>
      <c r="B226" s="244"/>
      <c r="C226" s="245"/>
      <c r="D226" s="234" t="s">
        <v>156</v>
      </c>
      <c r="E226" s="246" t="s">
        <v>1</v>
      </c>
      <c r="F226" s="247" t="s">
        <v>158</v>
      </c>
      <c r="G226" s="245"/>
      <c r="H226" s="248">
        <v>94.700000000000003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156</v>
      </c>
      <c r="AU226" s="254" t="s">
        <v>90</v>
      </c>
      <c r="AV226" s="14" t="s">
        <v>154</v>
      </c>
      <c r="AW226" s="14" t="s">
        <v>34</v>
      </c>
      <c r="AX226" s="14" t="s">
        <v>88</v>
      </c>
      <c r="AY226" s="254" t="s">
        <v>148</v>
      </c>
    </row>
    <row r="227" s="2" customFormat="1" ht="55.5" customHeight="1">
      <c r="A227" s="37"/>
      <c r="B227" s="38"/>
      <c r="C227" s="218" t="s">
        <v>348</v>
      </c>
      <c r="D227" s="218" t="s">
        <v>150</v>
      </c>
      <c r="E227" s="219" t="s">
        <v>1081</v>
      </c>
      <c r="F227" s="220" t="s">
        <v>1082</v>
      </c>
      <c r="G227" s="221" t="s">
        <v>276</v>
      </c>
      <c r="H227" s="222">
        <v>5.5</v>
      </c>
      <c r="I227" s="223"/>
      <c r="J227" s="224">
        <f>ROUND(I227*H227,2)</f>
        <v>0</v>
      </c>
      <c r="K227" s="225"/>
      <c r="L227" s="43"/>
      <c r="M227" s="226" t="s">
        <v>1</v>
      </c>
      <c r="N227" s="227" t="s">
        <v>45</v>
      </c>
      <c r="O227" s="90"/>
      <c r="P227" s="228">
        <f>O227*H227</f>
        <v>0</v>
      </c>
      <c r="Q227" s="228">
        <v>0.00027</v>
      </c>
      <c r="R227" s="228">
        <f>Q227*H227</f>
        <v>0.001485</v>
      </c>
      <c r="S227" s="228">
        <v>0</v>
      </c>
      <c r="T227" s="22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0" t="s">
        <v>227</v>
      </c>
      <c r="AT227" s="230" t="s">
        <v>150</v>
      </c>
      <c r="AU227" s="230" t="s">
        <v>90</v>
      </c>
      <c r="AY227" s="16" t="s">
        <v>148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6" t="s">
        <v>88</v>
      </c>
      <c r="BK227" s="231">
        <f>ROUND(I227*H227,2)</f>
        <v>0</v>
      </c>
      <c r="BL227" s="16" t="s">
        <v>227</v>
      </c>
      <c r="BM227" s="230" t="s">
        <v>1083</v>
      </c>
    </row>
    <row r="228" s="2" customFormat="1" ht="24.15" customHeight="1">
      <c r="A228" s="37"/>
      <c r="B228" s="38"/>
      <c r="C228" s="218" t="s">
        <v>353</v>
      </c>
      <c r="D228" s="218" t="s">
        <v>150</v>
      </c>
      <c r="E228" s="219" t="s">
        <v>1084</v>
      </c>
      <c r="F228" s="220" t="s">
        <v>1085</v>
      </c>
      <c r="G228" s="221" t="s">
        <v>281</v>
      </c>
      <c r="H228" s="222">
        <v>2</v>
      </c>
      <c r="I228" s="223"/>
      <c r="J228" s="224">
        <f>ROUND(I228*H228,2)</f>
        <v>0</v>
      </c>
      <c r="K228" s="225"/>
      <c r="L228" s="43"/>
      <c r="M228" s="226" t="s">
        <v>1</v>
      </c>
      <c r="N228" s="227" t="s">
        <v>45</v>
      </c>
      <c r="O228" s="90"/>
      <c r="P228" s="228">
        <f>O228*H228</f>
        <v>0</v>
      </c>
      <c r="Q228" s="228">
        <v>0.00018000000000000001</v>
      </c>
      <c r="R228" s="228">
        <f>Q228*H228</f>
        <v>0.00036000000000000002</v>
      </c>
      <c r="S228" s="228">
        <v>0</v>
      </c>
      <c r="T228" s="22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0" t="s">
        <v>227</v>
      </c>
      <c r="AT228" s="230" t="s">
        <v>150</v>
      </c>
      <c r="AU228" s="230" t="s">
        <v>90</v>
      </c>
      <c r="AY228" s="16" t="s">
        <v>148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6" t="s">
        <v>88</v>
      </c>
      <c r="BK228" s="231">
        <f>ROUND(I228*H228,2)</f>
        <v>0</v>
      </c>
      <c r="BL228" s="16" t="s">
        <v>227</v>
      </c>
      <c r="BM228" s="230" t="s">
        <v>1086</v>
      </c>
    </row>
    <row r="229" s="2" customFormat="1" ht="24.15" customHeight="1">
      <c r="A229" s="37"/>
      <c r="B229" s="38"/>
      <c r="C229" s="218" t="s">
        <v>358</v>
      </c>
      <c r="D229" s="218" t="s">
        <v>150</v>
      </c>
      <c r="E229" s="219" t="s">
        <v>1087</v>
      </c>
      <c r="F229" s="220" t="s">
        <v>1088</v>
      </c>
      <c r="G229" s="221" t="s">
        <v>281</v>
      </c>
      <c r="H229" s="222">
        <v>1</v>
      </c>
      <c r="I229" s="223"/>
      <c r="J229" s="224">
        <f>ROUND(I229*H229,2)</f>
        <v>0</v>
      </c>
      <c r="K229" s="225"/>
      <c r="L229" s="43"/>
      <c r="M229" s="226" t="s">
        <v>1</v>
      </c>
      <c r="N229" s="227" t="s">
        <v>45</v>
      </c>
      <c r="O229" s="90"/>
      <c r="P229" s="228">
        <f>O229*H229</f>
        <v>0</v>
      </c>
      <c r="Q229" s="228">
        <v>0.00017000000000000001</v>
      </c>
      <c r="R229" s="228">
        <f>Q229*H229</f>
        <v>0.00017000000000000001</v>
      </c>
      <c r="S229" s="228">
        <v>0</v>
      </c>
      <c r="T229" s="22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0" t="s">
        <v>227</v>
      </c>
      <c r="AT229" s="230" t="s">
        <v>150</v>
      </c>
      <c r="AU229" s="230" t="s">
        <v>90</v>
      </c>
      <c r="AY229" s="16" t="s">
        <v>148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6" t="s">
        <v>88</v>
      </c>
      <c r="BK229" s="231">
        <f>ROUND(I229*H229,2)</f>
        <v>0</v>
      </c>
      <c r="BL229" s="16" t="s">
        <v>227</v>
      </c>
      <c r="BM229" s="230" t="s">
        <v>1089</v>
      </c>
    </row>
    <row r="230" s="2" customFormat="1" ht="24.15" customHeight="1">
      <c r="A230" s="37"/>
      <c r="B230" s="38"/>
      <c r="C230" s="218" t="s">
        <v>365</v>
      </c>
      <c r="D230" s="218" t="s">
        <v>150</v>
      </c>
      <c r="E230" s="219" t="s">
        <v>1090</v>
      </c>
      <c r="F230" s="220" t="s">
        <v>1091</v>
      </c>
      <c r="G230" s="221" t="s">
        <v>281</v>
      </c>
      <c r="H230" s="222">
        <v>1</v>
      </c>
      <c r="I230" s="223"/>
      <c r="J230" s="224">
        <f>ROUND(I230*H230,2)</f>
        <v>0</v>
      </c>
      <c r="K230" s="225"/>
      <c r="L230" s="43"/>
      <c r="M230" s="226" t="s">
        <v>1</v>
      </c>
      <c r="N230" s="227" t="s">
        <v>45</v>
      </c>
      <c r="O230" s="90"/>
      <c r="P230" s="228">
        <f>O230*H230</f>
        <v>0</v>
      </c>
      <c r="Q230" s="228">
        <v>0.00067000000000000002</v>
      </c>
      <c r="R230" s="228">
        <f>Q230*H230</f>
        <v>0.00067000000000000002</v>
      </c>
      <c r="S230" s="228">
        <v>0</v>
      </c>
      <c r="T230" s="22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0" t="s">
        <v>227</v>
      </c>
      <c r="AT230" s="230" t="s">
        <v>150</v>
      </c>
      <c r="AU230" s="230" t="s">
        <v>90</v>
      </c>
      <c r="AY230" s="16" t="s">
        <v>148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6" t="s">
        <v>88</v>
      </c>
      <c r="BK230" s="231">
        <f>ROUND(I230*H230,2)</f>
        <v>0</v>
      </c>
      <c r="BL230" s="16" t="s">
        <v>227</v>
      </c>
      <c r="BM230" s="230" t="s">
        <v>1092</v>
      </c>
    </row>
    <row r="231" s="2" customFormat="1" ht="16.5" customHeight="1">
      <c r="A231" s="37"/>
      <c r="B231" s="38"/>
      <c r="C231" s="218" t="s">
        <v>370</v>
      </c>
      <c r="D231" s="218" t="s">
        <v>150</v>
      </c>
      <c r="E231" s="219" t="s">
        <v>1093</v>
      </c>
      <c r="F231" s="220" t="s">
        <v>1094</v>
      </c>
      <c r="G231" s="221" t="s">
        <v>271</v>
      </c>
      <c r="H231" s="222">
        <v>1</v>
      </c>
      <c r="I231" s="223"/>
      <c r="J231" s="224">
        <f>ROUND(I231*H231,2)</f>
        <v>0</v>
      </c>
      <c r="K231" s="225"/>
      <c r="L231" s="43"/>
      <c r="M231" s="226" t="s">
        <v>1</v>
      </c>
      <c r="N231" s="227" t="s">
        <v>45</v>
      </c>
      <c r="O231" s="90"/>
      <c r="P231" s="228">
        <f>O231*H231</f>
        <v>0</v>
      </c>
      <c r="Q231" s="228">
        <v>0.002</v>
      </c>
      <c r="R231" s="228">
        <f>Q231*H231</f>
        <v>0.002</v>
      </c>
      <c r="S231" s="228">
        <v>0</v>
      </c>
      <c r="T231" s="22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0" t="s">
        <v>227</v>
      </c>
      <c r="AT231" s="230" t="s">
        <v>150</v>
      </c>
      <c r="AU231" s="230" t="s">
        <v>90</v>
      </c>
      <c r="AY231" s="16" t="s">
        <v>148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6" t="s">
        <v>88</v>
      </c>
      <c r="BK231" s="231">
        <f>ROUND(I231*H231,2)</f>
        <v>0</v>
      </c>
      <c r="BL231" s="16" t="s">
        <v>227</v>
      </c>
      <c r="BM231" s="230" t="s">
        <v>1095</v>
      </c>
    </row>
    <row r="232" s="2" customFormat="1" ht="37.8" customHeight="1">
      <c r="A232" s="37"/>
      <c r="B232" s="38"/>
      <c r="C232" s="218" t="s">
        <v>376</v>
      </c>
      <c r="D232" s="218" t="s">
        <v>150</v>
      </c>
      <c r="E232" s="219" t="s">
        <v>1096</v>
      </c>
      <c r="F232" s="220" t="s">
        <v>1097</v>
      </c>
      <c r="G232" s="221" t="s">
        <v>276</v>
      </c>
      <c r="H232" s="222">
        <v>224</v>
      </c>
      <c r="I232" s="223"/>
      <c r="J232" s="224">
        <f>ROUND(I232*H232,2)</f>
        <v>0</v>
      </c>
      <c r="K232" s="225"/>
      <c r="L232" s="43"/>
      <c r="M232" s="226" t="s">
        <v>1</v>
      </c>
      <c r="N232" s="227" t="s">
        <v>45</v>
      </c>
      <c r="O232" s="90"/>
      <c r="P232" s="228">
        <f>O232*H232</f>
        <v>0</v>
      </c>
      <c r="Q232" s="228">
        <v>0.00019000000000000001</v>
      </c>
      <c r="R232" s="228">
        <f>Q232*H232</f>
        <v>0.042560000000000001</v>
      </c>
      <c r="S232" s="228">
        <v>0</v>
      </c>
      <c r="T232" s="22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0" t="s">
        <v>227</v>
      </c>
      <c r="AT232" s="230" t="s">
        <v>150</v>
      </c>
      <c r="AU232" s="230" t="s">
        <v>90</v>
      </c>
      <c r="AY232" s="16" t="s">
        <v>148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6" t="s">
        <v>88</v>
      </c>
      <c r="BK232" s="231">
        <f>ROUND(I232*H232,2)</f>
        <v>0</v>
      </c>
      <c r="BL232" s="16" t="s">
        <v>227</v>
      </c>
      <c r="BM232" s="230" t="s">
        <v>1098</v>
      </c>
    </row>
    <row r="233" s="13" customFormat="1">
      <c r="A233" s="13"/>
      <c r="B233" s="232"/>
      <c r="C233" s="233"/>
      <c r="D233" s="234" t="s">
        <v>156</v>
      </c>
      <c r="E233" s="235" t="s">
        <v>1</v>
      </c>
      <c r="F233" s="236" t="s">
        <v>1099</v>
      </c>
      <c r="G233" s="233"/>
      <c r="H233" s="237">
        <v>224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156</v>
      </c>
      <c r="AU233" s="243" t="s">
        <v>90</v>
      </c>
      <c r="AV233" s="13" t="s">
        <v>90</v>
      </c>
      <c r="AW233" s="13" t="s">
        <v>34</v>
      </c>
      <c r="AX233" s="13" t="s">
        <v>80</v>
      </c>
      <c r="AY233" s="243" t="s">
        <v>148</v>
      </c>
    </row>
    <row r="234" s="14" customFormat="1">
      <c r="A234" s="14"/>
      <c r="B234" s="244"/>
      <c r="C234" s="245"/>
      <c r="D234" s="234" t="s">
        <v>156</v>
      </c>
      <c r="E234" s="246" t="s">
        <v>1</v>
      </c>
      <c r="F234" s="247" t="s">
        <v>158</v>
      </c>
      <c r="G234" s="245"/>
      <c r="H234" s="248">
        <v>224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156</v>
      </c>
      <c r="AU234" s="254" t="s">
        <v>90</v>
      </c>
      <c r="AV234" s="14" t="s">
        <v>154</v>
      </c>
      <c r="AW234" s="14" t="s">
        <v>34</v>
      </c>
      <c r="AX234" s="14" t="s">
        <v>88</v>
      </c>
      <c r="AY234" s="254" t="s">
        <v>148</v>
      </c>
    </row>
    <row r="235" s="2" customFormat="1" ht="37.8" customHeight="1">
      <c r="A235" s="37"/>
      <c r="B235" s="38"/>
      <c r="C235" s="218" t="s">
        <v>381</v>
      </c>
      <c r="D235" s="218" t="s">
        <v>150</v>
      </c>
      <c r="E235" s="219" t="s">
        <v>1100</v>
      </c>
      <c r="F235" s="220" t="s">
        <v>1101</v>
      </c>
      <c r="G235" s="221" t="s">
        <v>624</v>
      </c>
      <c r="H235" s="270"/>
      <c r="I235" s="223"/>
      <c r="J235" s="224">
        <f>ROUND(I235*H235,2)</f>
        <v>0</v>
      </c>
      <c r="K235" s="225"/>
      <c r="L235" s="43"/>
      <c r="M235" s="226" t="s">
        <v>1</v>
      </c>
      <c r="N235" s="227" t="s">
        <v>45</v>
      </c>
      <c r="O235" s="90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227</v>
      </c>
      <c r="AT235" s="230" t="s">
        <v>150</v>
      </c>
      <c r="AU235" s="230" t="s">
        <v>90</v>
      </c>
      <c r="AY235" s="16" t="s">
        <v>148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88</v>
      </c>
      <c r="BK235" s="231">
        <f>ROUND(I235*H235,2)</f>
        <v>0</v>
      </c>
      <c r="BL235" s="16" t="s">
        <v>227</v>
      </c>
      <c r="BM235" s="230" t="s">
        <v>1102</v>
      </c>
    </row>
    <row r="236" s="12" customFormat="1" ht="22.8" customHeight="1">
      <c r="A236" s="12"/>
      <c r="B236" s="202"/>
      <c r="C236" s="203"/>
      <c r="D236" s="204" t="s">
        <v>79</v>
      </c>
      <c r="E236" s="216" t="s">
        <v>1103</v>
      </c>
      <c r="F236" s="216" t="s">
        <v>1104</v>
      </c>
      <c r="G236" s="203"/>
      <c r="H236" s="203"/>
      <c r="I236" s="206"/>
      <c r="J236" s="217">
        <f>BK236</f>
        <v>0</v>
      </c>
      <c r="K236" s="203"/>
      <c r="L236" s="208"/>
      <c r="M236" s="209"/>
      <c r="N236" s="210"/>
      <c r="O236" s="210"/>
      <c r="P236" s="211">
        <f>SUM(P237:P238)</f>
        <v>0</v>
      </c>
      <c r="Q236" s="210"/>
      <c r="R236" s="211">
        <f>SUM(R237:R238)</f>
        <v>0.0035799999999999998</v>
      </c>
      <c r="S236" s="210"/>
      <c r="T236" s="212">
        <f>SUM(T237:T238)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3" t="s">
        <v>90</v>
      </c>
      <c r="AT236" s="214" t="s">
        <v>79</v>
      </c>
      <c r="AU236" s="214" t="s">
        <v>88</v>
      </c>
      <c r="AY236" s="213" t="s">
        <v>148</v>
      </c>
      <c r="BK236" s="215">
        <f>SUM(BK237:BK238)</f>
        <v>0</v>
      </c>
    </row>
    <row r="237" s="2" customFormat="1" ht="37.8" customHeight="1">
      <c r="A237" s="37"/>
      <c r="B237" s="38"/>
      <c r="C237" s="218" t="s">
        <v>386</v>
      </c>
      <c r="D237" s="218" t="s">
        <v>150</v>
      </c>
      <c r="E237" s="219" t="s">
        <v>1105</v>
      </c>
      <c r="F237" s="220" t="s">
        <v>1106</v>
      </c>
      <c r="G237" s="221" t="s">
        <v>271</v>
      </c>
      <c r="H237" s="222">
        <v>1</v>
      </c>
      <c r="I237" s="223"/>
      <c r="J237" s="224">
        <f>ROUND(I237*H237,2)</f>
        <v>0</v>
      </c>
      <c r="K237" s="225"/>
      <c r="L237" s="43"/>
      <c r="M237" s="226" t="s">
        <v>1</v>
      </c>
      <c r="N237" s="227" t="s">
        <v>45</v>
      </c>
      <c r="O237" s="90"/>
      <c r="P237" s="228">
        <f>O237*H237</f>
        <v>0</v>
      </c>
      <c r="Q237" s="228">
        <v>0.0035799999999999998</v>
      </c>
      <c r="R237" s="228">
        <f>Q237*H237</f>
        <v>0.0035799999999999998</v>
      </c>
      <c r="S237" s="228">
        <v>0</v>
      </c>
      <c r="T237" s="22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0" t="s">
        <v>227</v>
      </c>
      <c r="AT237" s="230" t="s">
        <v>150</v>
      </c>
      <c r="AU237" s="230" t="s">
        <v>90</v>
      </c>
      <c r="AY237" s="16" t="s">
        <v>148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6" t="s">
        <v>88</v>
      </c>
      <c r="BK237" s="231">
        <f>ROUND(I237*H237,2)</f>
        <v>0</v>
      </c>
      <c r="BL237" s="16" t="s">
        <v>227</v>
      </c>
      <c r="BM237" s="230" t="s">
        <v>1107</v>
      </c>
    </row>
    <row r="238" s="2" customFormat="1" ht="37.8" customHeight="1">
      <c r="A238" s="37"/>
      <c r="B238" s="38"/>
      <c r="C238" s="218" t="s">
        <v>391</v>
      </c>
      <c r="D238" s="218" t="s">
        <v>150</v>
      </c>
      <c r="E238" s="219" t="s">
        <v>1108</v>
      </c>
      <c r="F238" s="220" t="s">
        <v>1109</v>
      </c>
      <c r="G238" s="221" t="s">
        <v>624</v>
      </c>
      <c r="H238" s="270"/>
      <c r="I238" s="223"/>
      <c r="J238" s="224">
        <f>ROUND(I238*H238,2)</f>
        <v>0</v>
      </c>
      <c r="K238" s="225"/>
      <c r="L238" s="43"/>
      <c r="M238" s="226" t="s">
        <v>1</v>
      </c>
      <c r="N238" s="227" t="s">
        <v>45</v>
      </c>
      <c r="O238" s="90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0" t="s">
        <v>227</v>
      </c>
      <c r="AT238" s="230" t="s">
        <v>150</v>
      </c>
      <c r="AU238" s="230" t="s">
        <v>90</v>
      </c>
      <c r="AY238" s="16" t="s">
        <v>148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6" t="s">
        <v>88</v>
      </c>
      <c r="BK238" s="231">
        <f>ROUND(I238*H238,2)</f>
        <v>0</v>
      </c>
      <c r="BL238" s="16" t="s">
        <v>227</v>
      </c>
      <c r="BM238" s="230" t="s">
        <v>1110</v>
      </c>
    </row>
    <row r="239" s="12" customFormat="1" ht="22.8" customHeight="1">
      <c r="A239" s="12"/>
      <c r="B239" s="202"/>
      <c r="C239" s="203"/>
      <c r="D239" s="204" t="s">
        <v>79</v>
      </c>
      <c r="E239" s="216" t="s">
        <v>1111</v>
      </c>
      <c r="F239" s="216" t="s">
        <v>1112</v>
      </c>
      <c r="G239" s="203"/>
      <c r="H239" s="203"/>
      <c r="I239" s="206"/>
      <c r="J239" s="217">
        <f>BK239</f>
        <v>0</v>
      </c>
      <c r="K239" s="203"/>
      <c r="L239" s="208"/>
      <c r="M239" s="209"/>
      <c r="N239" s="210"/>
      <c r="O239" s="210"/>
      <c r="P239" s="211">
        <f>SUM(P240:P249)</f>
        <v>0</v>
      </c>
      <c r="Q239" s="210"/>
      <c r="R239" s="211">
        <f>SUM(R240:R249)</f>
        <v>0.33742</v>
      </c>
      <c r="S239" s="210"/>
      <c r="T239" s="212">
        <f>SUM(T240:T249)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3" t="s">
        <v>90</v>
      </c>
      <c r="AT239" s="214" t="s">
        <v>79</v>
      </c>
      <c r="AU239" s="214" t="s">
        <v>88</v>
      </c>
      <c r="AY239" s="213" t="s">
        <v>148</v>
      </c>
      <c r="BK239" s="215">
        <f>SUM(BK240:BK249)</f>
        <v>0</v>
      </c>
    </row>
    <row r="240" s="2" customFormat="1" ht="44.25" customHeight="1">
      <c r="A240" s="37"/>
      <c r="B240" s="38"/>
      <c r="C240" s="218" t="s">
        <v>397</v>
      </c>
      <c r="D240" s="218" t="s">
        <v>150</v>
      </c>
      <c r="E240" s="219" t="s">
        <v>1113</v>
      </c>
      <c r="F240" s="220" t="s">
        <v>1114</v>
      </c>
      <c r="G240" s="221" t="s">
        <v>271</v>
      </c>
      <c r="H240" s="222">
        <v>1</v>
      </c>
      <c r="I240" s="223"/>
      <c r="J240" s="224">
        <f>ROUND(I240*H240,2)</f>
        <v>0</v>
      </c>
      <c r="K240" s="225"/>
      <c r="L240" s="43"/>
      <c r="M240" s="226" t="s">
        <v>1</v>
      </c>
      <c r="N240" s="227" t="s">
        <v>45</v>
      </c>
      <c r="O240" s="90"/>
      <c r="P240" s="228">
        <f>O240*H240</f>
        <v>0</v>
      </c>
      <c r="Q240" s="228">
        <v>0.036339999999999997</v>
      </c>
      <c r="R240" s="228">
        <f>Q240*H240</f>
        <v>0.036339999999999997</v>
      </c>
      <c r="S240" s="228">
        <v>0</v>
      </c>
      <c r="T240" s="229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0" t="s">
        <v>227</v>
      </c>
      <c r="AT240" s="230" t="s">
        <v>150</v>
      </c>
      <c r="AU240" s="230" t="s">
        <v>90</v>
      </c>
      <c r="AY240" s="16" t="s">
        <v>148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6" t="s">
        <v>88</v>
      </c>
      <c r="BK240" s="231">
        <f>ROUND(I240*H240,2)</f>
        <v>0</v>
      </c>
      <c r="BL240" s="16" t="s">
        <v>227</v>
      </c>
      <c r="BM240" s="230" t="s">
        <v>1115</v>
      </c>
    </row>
    <row r="241" s="2" customFormat="1" ht="44.25" customHeight="1">
      <c r="A241" s="37"/>
      <c r="B241" s="38"/>
      <c r="C241" s="218" t="s">
        <v>402</v>
      </c>
      <c r="D241" s="218" t="s">
        <v>150</v>
      </c>
      <c r="E241" s="219" t="s">
        <v>1116</v>
      </c>
      <c r="F241" s="220" t="s">
        <v>1117</v>
      </c>
      <c r="G241" s="221" t="s">
        <v>271</v>
      </c>
      <c r="H241" s="222">
        <v>1</v>
      </c>
      <c r="I241" s="223"/>
      <c r="J241" s="224">
        <f>ROUND(I241*H241,2)</f>
        <v>0</v>
      </c>
      <c r="K241" s="225"/>
      <c r="L241" s="43"/>
      <c r="M241" s="226" t="s">
        <v>1</v>
      </c>
      <c r="N241" s="227" t="s">
        <v>45</v>
      </c>
      <c r="O241" s="90"/>
      <c r="P241" s="228">
        <f>O241*H241</f>
        <v>0</v>
      </c>
      <c r="Q241" s="228">
        <v>0.30108000000000001</v>
      </c>
      <c r="R241" s="228">
        <f>Q241*H241</f>
        <v>0.30108000000000001</v>
      </c>
      <c r="S241" s="228">
        <v>0</v>
      </c>
      <c r="T241" s="22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0" t="s">
        <v>227</v>
      </c>
      <c r="AT241" s="230" t="s">
        <v>150</v>
      </c>
      <c r="AU241" s="230" t="s">
        <v>90</v>
      </c>
      <c r="AY241" s="16" t="s">
        <v>148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6" t="s">
        <v>88</v>
      </c>
      <c r="BK241" s="231">
        <f>ROUND(I241*H241,2)</f>
        <v>0</v>
      </c>
      <c r="BL241" s="16" t="s">
        <v>227</v>
      </c>
      <c r="BM241" s="230" t="s">
        <v>1118</v>
      </c>
    </row>
    <row r="242" s="2" customFormat="1" ht="24.15" customHeight="1">
      <c r="A242" s="37"/>
      <c r="B242" s="38"/>
      <c r="C242" s="218" t="s">
        <v>407</v>
      </c>
      <c r="D242" s="218" t="s">
        <v>629</v>
      </c>
      <c r="E242" s="219" t="s">
        <v>1119</v>
      </c>
      <c r="F242" s="220" t="s">
        <v>1120</v>
      </c>
      <c r="G242" s="221" t="s">
        <v>1121</v>
      </c>
      <c r="H242" s="222">
        <v>9</v>
      </c>
      <c r="I242" s="223"/>
      <c r="J242" s="224">
        <f>ROUND(I242*H242,2)</f>
        <v>0</v>
      </c>
      <c r="K242" s="225"/>
      <c r="L242" s="43"/>
      <c r="M242" s="226" t="s">
        <v>1</v>
      </c>
      <c r="N242" s="227" t="s">
        <v>45</v>
      </c>
      <c r="O242" s="90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0" t="s">
        <v>227</v>
      </c>
      <c r="AT242" s="230" t="s">
        <v>150</v>
      </c>
      <c r="AU242" s="230" t="s">
        <v>90</v>
      </c>
      <c r="AY242" s="16" t="s">
        <v>148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6" t="s">
        <v>88</v>
      </c>
      <c r="BK242" s="231">
        <f>ROUND(I242*H242,2)</f>
        <v>0</v>
      </c>
      <c r="BL242" s="16" t="s">
        <v>227</v>
      </c>
      <c r="BM242" s="230" t="s">
        <v>1122</v>
      </c>
    </row>
    <row r="243" s="2" customFormat="1" ht="24.15" customHeight="1">
      <c r="A243" s="37"/>
      <c r="B243" s="38"/>
      <c r="C243" s="218" t="s">
        <v>413</v>
      </c>
      <c r="D243" s="218" t="s">
        <v>629</v>
      </c>
      <c r="E243" s="219" t="s">
        <v>1123</v>
      </c>
      <c r="F243" s="220" t="s">
        <v>1124</v>
      </c>
      <c r="G243" s="221" t="s">
        <v>1121</v>
      </c>
      <c r="H243" s="222">
        <v>8</v>
      </c>
      <c r="I243" s="223"/>
      <c r="J243" s="224">
        <f>ROUND(I243*H243,2)</f>
        <v>0</v>
      </c>
      <c r="K243" s="225"/>
      <c r="L243" s="43"/>
      <c r="M243" s="226" t="s">
        <v>1</v>
      </c>
      <c r="N243" s="227" t="s">
        <v>45</v>
      </c>
      <c r="O243" s="90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0" t="s">
        <v>227</v>
      </c>
      <c r="AT243" s="230" t="s">
        <v>150</v>
      </c>
      <c r="AU243" s="230" t="s">
        <v>90</v>
      </c>
      <c r="AY243" s="16" t="s">
        <v>148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6" t="s">
        <v>88</v>
      </c>
      <c r="BK243" s="231">
        <f>ROUND(I243*H243,2)</f>
        <v>0</v>
      </c>
      <c r="BL243" s="16" t="s">
        <v>227</v>
      </c>
      <c r="BM243" s="230" t="s">
        <v>1125</v>
      </c>
    </row>
    <row r="244" s="2" customFormat="1" ht="24.15" customHeight="1">
      <c r="A244" s="37"/>
      <c r="B244" s="38"/>
      <c r="C244" s="218" t="s">
        <v>419</v>
      </c>
      <c r="D244" s="218" t="s">
        <v>629</v>
      </c>
      <c r="E244" s="219" t="s">
        <v>1126</v>
      </c>
      <c r="F244" s="220" t="s">
        <v>1127</v>
      </c>
      <c r="G244" s="221" t="s">
        <v>1121</v>
      </c>
      <c r="H244" s="222">
        <v>8</v>
      </c>
      <c r="I244" s="223"/>
      <c r="J244" s="224">
        <f>ROUND(I244*H244,2)</f>
        <v>0</v>
      </c>
      <c r="K244" s="225"/>
      <c r="L244" s="43"/>
      <c r="M244" s="226" t="s">
        <v>1</v>
      </c>
      <c r="N244" s="227" t="s">
        <v>45</v>
      </c>
      <c r="O244" s="90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0" t="s">
        <v>227</v>
      </c>
      <c r="AT244" s="230" t="s">
        <v>150</v>
      </c>
      <c r="AU244" s="230" t="s">
        <v>90</v>
      </c>
      <c r="AY244" s="16" t="s">
        <v>148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6" t="s">
        <v>88</v>
      </c>
      <c r="BK244" s="231">
        <f>ROUND(I244*H244,2)</f>
        <v>0</v>
      </c>
      <c r="BL244" s="16" t="s">
        <v>227</v>
      </c>
      <c r="BM244" s="230" t="s">
        <v>1128</v>
      </c>
    </row>
    <row r="245" s="2" customFormat="1" ht="24.15" customHeight="1">
      <c r="A245" s="37"/>
      <c r="B245" s="38"/>
      <c r="C245" s="218" t="s">
        <v>424</v>
      </c>
      <c r="D245" s="218" t="s">
        <v>629</v>
      </c>
      <c r="E245" s="219" t="s">
        <v>1129</v>
      </c>
      <c r="F245" s="220" t="s">
        <v>1130</v>
      </c>
      <c r="G245" s="221" t="s">
        <v>1121</v>
      </c>
      <c r="H245" s="222">
        <v>7</v>
      </c>
      <c r="I245" s="223"/>
      <c r="J245" s="224">
        <f>ROUND(I245*H245,2)</f>
        <v>0</v>
      </c>
      <c r="K245" s="225"/>
      <c r="L245" s="43"/>
      <c r="M245" s="226" t="s">
        <v>1</v>
      </c>
      <c r="N245" s="227" t="s">
        <v>45</v>
      </c>
      <c r="O245" s="90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0" t="s">
        <v>227</v>
      </c>
      <c r="AT245" s="230" t="s">
        <v>150</v>
      </c>
      <c r="AU245" s="230" t="s">
        <v>90</v>
      </c>
      <c r="AY245" s="16" t="s">
        <v>148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6" t="s">
        <v>88</v>
      </c>
      <c r="BK245" s="231">
        <f>ROUND(I245*H245,2)</f>
        <v>0</v>
      </c>
      <c r="BL245" s="16" t="s">
        <v>227</v>
      </c>
      <c r="BM245" s="230" t="s">
        <v>1131</v>
      </c>
    </row>
    <row r="246" s="2" customFormat="1" ht="33" customHeight="1">
      <c r="A246" s="37"/>
      <c r="B246" s="38"/>
      <c r="C246" s="218" t="s">
        <v>429</v>
      </c>
      <c r="D246" s="218" t="s">
        <v>629</v>
      </c>
      <c r="E246" s="219" t="s">
        <v>1132</v>
      </c>
      <c r="F246" s="220" t="s">
        <v>1133</v>
      </c>
      <c r="G246" s="221" t="s">
        <v>1121</v>
      </c>
      <c r="H246" s="222">
        <v>2</v>
      </c>
      <c r="I246" s="223"/>
      <c r="J246" s="224">
        <f>ROUND(I246*H246,2)</f>
        <v>0</v>
      </c>
      <c r="K246" s="225"/>
      <c r="L246" s="43"/>
      <c r="M246" s="226" t="s">
        <v>1</v>
      </c>
      <c r="N246" s="227" t="s">
        <v>45</v>
      </c>
      <c r="O246" s="90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0" t="s">
        <v>227</v>
      </c>
      <c r="AT246" s="230" t="s">
        <v>150</v>
      </c>
      <c r="AU246" s="230" t="s">
        <v>90</v>
      </c>
      <c r="AY246" s="16" t="s">
        <v>148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6" t="s">
        <v>88</v>
      </c>
      <c r="BK246" s="231">
        <f>ROUND(I246*H246,2)</f>
        <v>0</v>
      </c>
      <c r="BL246" s="16" t="s">
        <v>227</v>
      </c>
      <c r="BM246" s="230" t="s">
        <v>1134</v>
      </c>
    </row>
    <row r="247" s="2" customFormat="1">
      <c r="A247" s="37"/>
      <c r="B247" s="38"/>
      <c r="C247" s="39"/>
      <c r="D247" s="234" t="s">
        <v>260</v>
      </c>
      <c r="E247" s="39"/>
      <c r="F247" s="255" t="s">
        <v>1135</v>
      </c>
      <c r="G247" s="39"/>
      <c r="H247" s="39"/>
      <c r="I247" s="256"/>
      <c r="J247" s="39"/>
      <c r="K247" s="39"/>
      <c r="L247" s="43"/>
      <c r="M247" s="257"/>
      <c r="N247" s="258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260</v>
      </c>
      <c r="AU247" s="16" t="s">
        <v>90</v>
      </c>
    </row>
    <row r="248" s="2" customFormat="1" ht="16.5" customHeight="1">
      <c r="A248" s="37"/>
      <c r="B248" s="38"/>
      <c r="C248" s="218" t="s">
        <v>434</v>
      </c>
      <c r="D248" s="218" t="s">
        <v>629</v>
      </c>
      <c r="E248" s="219" t="s">
        <v>1136</v>
      </c>
      <c r="F248" s="220" t="s">
        <v>1137</v>
      </c>
      <c r="G248" s="221" t="s">
        <v>1121</v>
      </c>
      <c r="H248" s="222">
        <v>1</v>
      </c>
      <c r="I248" s="223"/>
      <c r="J248" s="224">
        <f>ROUND(I248*H248,2)</f>
        <v>0</v>
      </c>
      <c r="K248" s="225"/>
      <c r="L248" s="43"/>
      <c r="M248" s="226" t="s">
        <v>1</v>
      </c>
      <c r="N248" s="227" t="s">
        <v>45</v>
      </c>
      <c r="O248" s="90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0" t="s">
        <v>227</v>
      </c>
      <c r="AT248" s="230" t="s">
        <v>150</v>
      </c>
      <c r="AU248" s="230" t="s">
        <v>90</v>
      </c>
      <c r="AY248" s="16" t="s">
        <v>148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6" t="s">
        <v>88</v>
      </c>
      <c r="BK248" s="231">
        <f>ROUND(I248*H248,2)</f>
        <v>0</v>
      </c>
      <c r="BL248" s="16" t="s">
        <v>227</v>
      </c>
      <c r="BM248" s="230" t="s">
        <v>1138</v>
      </c>
    </row>
    <row r="249" s="2" customFormat="1" ht="37.8" customHeight="1">
      <c r="A249" s="37"/>
      <c r="B249" s="38"/>
      <c r="C249" s="218" t="s">
        <v>440</v>
      </c>
      <c r="D249" s="218" t="s">
        <v>150</v>
      </c>
      <c r="E249" s="219" t="s">
        <v>1139</v>
      </c>
      <c r="F249" s="220" t="s">
        <v>1140</v>
      </c>
      <c r="G249" s="221" t="s">
        <v>624</v>
      </c>
      <c r="H249" s="270"/>
      <c r="I249" s="223"/>
      <c r="J249" s="224">
        <f>ROUND(I249*H249,2)</f>
        <v>0</v>
      </c>
      <c r="K249" s="225"/>
      <c r="L249" s="43"/>
      <c r="M249" s="226" t="s">
        <v>1</v>
      </c>
      <c r="N249" s="227" t="s">
        <v>45</v>
      </c>
      <c r="O249" s="90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0" t="s">
        <v>227</v>
      </c>
      <c r="AT249" s="230" t="s">
        <v>150</v>
      </c>
      <c r="AU249" s="230" t="s">
        <v>90</v>
      </c>
      <c r="AY249" s="16" t="s">
        <v>148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6" t="s">
        <v>88</v>
      </c>
      <c r="BK249" s="231">
        <f>ROUND(I249*H249,2)</f>
        <v>0</v>
      </c>
      <c r="BL249" s="16" t="s">
        <v>227</v>
      </c>
      <c r="BM249" s="230" t="s">
        <v>1141</v>
      </c>
    </row>
    <row r="250" s="12" customFormat="1" ht="22.8" customHeight="1">
      <c r="A250" s="12"/>
      <c r="B250" s="202"/>
      <c r="C250" s="203"/>
      <c r="D250" s="204" t="s">
        <v>79</v>
      </c>
      <c r="E250" s="216" t="s">
        <v>1142</v>
      </c>
      <c r="F250" s="216" t="s">
        <v>1143</v>
      </c>
      <c r="G250" s="203"/>
      <c r="H250" s="203"/>
      <c r="I250" s="206"/>
      <c r="J250" s="217">
        <f>BK250</f>
        <v>0</v>
      </c>
      <c r="K250" s="203"/>
      <c r="L250" s="208"/>
      <c r="M250" s="209"/>
      <c r="N250" s="210"/>
      <c r="O250" s="210"/>
      <c r="P250" s="211">
        <f>SUM(P251:P255)</f>
        <v>0</v>
      </c>
      <c r="Q250" s="210"/>
      <c r="R250" s="211">
        <f>SUM(R251:R255)</f>
        <v>0</v>
      </c>
      <c r="S250" s="210"/>
      <c r="T250" s="212">
        <f>SUM(T251:T255)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3" t="s">
        <v>90</v>
      </c>
      <c r="AT250" s="214" t="s">
        <v>79</v>
      </c>
      <c r="AU250" s="214" t="s">
        <v>88</v>
      </c>
      <c r="AY250" s="213" t="s">
        <v>148</v>
      </c>
      <c r="BK250" s="215">
        <f>SUM(BK251:BK255)</f>
        <v>0</v>
      </c>
    </row>
    <row r="251" s="2" customFormat="1" ht="24.15" customHeight="1">
      <c r="A251" s="37"/>
      <c r="B251" s="38"/>
      <c r="C251" s="218" t="s">
        <v>445</v>
      </c>
      <c r="D251" s="218" t="s">
        <v>629</v>
      </c>
      <c r="E251" s="219" t="s">
        <v>1144</v>
      </c>
      <c r="F251" s="220" t="s">
        <v>1145</v>
      </c>
      <c r="G251" s="221" t="s">
        <v>271</v>
      </c>
      <c r="H251" s="222">
        <v>7</v>
      </c>
      <c r="I251" s="223"/>
      <c r="J251" s="224">
        <f>ROUND(I251*H251,2)</f>
        <v>0</v>
      </c>
      <c r="K251" s="225"/>
      <c r="L251" s="43"/>
      <c r="M251" s="226" t="s">
        <v>1</v>
      </c>
      <c r="N251" s="227" t="s">
        <v>45</v>
      </c>
      <c r="O251" s="90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0" t="s">
        <v>227</v>
      </c>
      <c r="AT251" s="230" t="s">
        <v>150</v>
      </c>
      <c r="AU251" s="230" t="s">
        <v>90</v>
      </c>
      <c r="AY251" s="16" t="s">
        <v>148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6" t="s">
        <v>88</v>
      </c>
      <c r="BK251" s="231">
        <f>ROUND(I251*H251,2)</f>
        <v>0</v>
      </c>
      <c r="BL251" s="16" t="s">
        <v>227</v>
      </c>
      <c r="BM251" s="230" t="s">
        <v>1146</v>
      </c>
    </row>
    <row r="252" s="2" customFormat="1" ht="24.15" customHeight="1">
      <c r="A252" s="37"/>
      <c r="B252" s="38"/>
      <c r="C252" s="218" t="s">
        <v>450</v>
      </c>
      <c r="D252" s="218" t="s">
        <v>629</v>
      </c>
      <c r="E252" s="219" t="s">
        <v>1147</v>
      </c>
      <c r="F252" s="220" t="s">
        <v>1148</v>
      </c>
      <c r="G252" s="221" t="s">
        <v>271</v>
      </c>
      <c r="H252" s="222">
        <v>1</v>
      </c>
      <c r="I252" s="223"/>
      <c r="J252" s="224">
        <f>ROUND(I252*H252,2)</f>
        <v>0</v>
      </c>
      <c r="K252" s="225"/>
      <c r="L252" s="43"/>
      <c r="M252" s="226" t="s">
        <v>1</v>
      </c>
      <c r="N252" s="227" t="s">
        <v>45</v>
      </c>
      <c r="O252" s="90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0" t="s">
        <v>227</v>
      </c>
      <c r="AT252" s="230" t="s">
        <v>150</v>
      </c>
      <c r="AU252" s="230" t="s">
        <v>90</v>
      </c>
      <c r="AY252" s="16" t="s">
        <v>148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6" t="s">
        <v>88</v>
      </c>
      <c r="BK252" s="231">
        <f>ROUND(I252*H252,2)</f>
        <v>0</v>
      </c>
      <c r="BL252" s="16" t="s">
        <v>227</v>
      </c>
      <c r="BM252" s="230" t="s">
        <v>1149</v>
      </c>
    </row>
    <row r="253" s="2" customFormat="1" ht="24.15" customHeight="1">
      <c r="A253" s="37"/>
      <c r="B253" s="38"/>
      <c r="C253" s="218" t="s">
        <v>455</v>
      </c>
      <c r="D253" s="218" t="s">
        <v>629</v>
      </c>
      <c r="E253" s="219" t="s">
        <v>1150</v>
      </c>
      <c r="F253" s="220" t="s">
        <v>1151</v>
      </c>
      <c r="G253" s="221" t="s">
        <v>271</v>
      </c>
      <c r="H253" s="222">
        <v>3</v>
      </c>
      <c r="I253" s="223"/>
      <c r="J253" s="224">
        <f>ROUND(I253*H253,2)</f>
        <v>0</v>
      </c>
      <c r="K253" s="225"/>
      <c r="L253" s="43"/>
      <c r="M253" s="226" t="s">
        <v>1</v>
      </c>
      <c r="N253" s="227" t="s">
        <v>45</v>
      </c>
      <c r="O253" s="90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0" t="s">
        <v>227</v>
      </c>
      <c r="AT253" s="230" t="s">
        <v>150</v>
      </c>
      <c r="AU253" s="230" t="s">
        <v>90</v>
      </c>
      <c r="AY253" s="16" t="s">
        <v>148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6" t="s">
        <v>88</v>
      </c>
      <c r="BK253" s="231">
        <f>ROUND(I253*H253,2)</f>
        <v>0</v>
      </c>
      <c r="BL253" s="16" t="s">
        <v>227</v>
      </c>
      <c r="BM253" s="230" t="s">
        <v>1152</v>
      </c>
    </row>
    <row r="254" s="2" customFormat="1" ht="24.15" customHeight="1">
      <c r="A254" s="37"/>
      <c r="B254" s="38"/>
      <c r="C254" s="218" t="s">
        <v>460</v>
      </c>
      <c r="D254" s="218" t="s">
        <v>629</v>
      </c>
      <c r="E254" s="219" t="s">
        <v>1153</v>
      </c>
      <c r="F254" s="220" t="s">
        <v>1154</v>
      </c>
      <c r="G254" s="221" t="s">
        <v>271</v>
      </c>
      <c r="H254" s="222">
        <v>3</v>
      </c>
      <c r="I254" s="223"/>
      <c r="J254" s="224">
        <f>ROUND(I254*H254,2)</f>
        <v>0</v>
      </c>
      <c r="K254" s="225"/>
      <c r="L254" s="43"/>
      <c r="M254" s="226" t="s">
        <v>1</v>
      </c>
      <c r="N254" s="227" t="s">
        <v>45</v>
      </c>
      <c r="O254" s="90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0" t="s">
        <v>227</v>
      </c>
      <c r="AT254" s="230" t="s">
        <v>150</v>
      </c>
      <c r="AU254" s="230" t="s">
        <v>90</v>
      </c>
      <c r="AY254" s="16" t="s">
        <v>148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6" t="s">
        <v>88</v>
      </c>
      <c r="BK254" s="231">
        <f>ROUND(I254*H254,2)</f>
        <v>0</v>
      </c>
      <c r="BL254" s="16" t="s">
        <v>227</v>
      </c>
      <c r="BM254" s="230" t="s">
        <v>1155</v>
      </c>
    </row>
    <row r="255" s="2" customFormat="1" ht="44.25" customHeight="1">
      <c r="A255" s="37"/>
      <c r="B255" s="38"/>
      <c r="C255" s="218" t="s">
        <v>463</v>
      </c>
      <c r="D255" s="218" t="s">
        <v>150</v>
      </c>
      <c r="E255" s="219" t="s">
        <v>1156</v>
      </c>
      <c r="F255" s="220" t="s">
        <v>1157</v>
      </c>
      <c r="G255" s="221" t="s">
        <v>624</v>
      </c>
      <c r="H255" s="270"/>
      <c r="I255" s="223"/>
      <c r="J255" s="224">
        <f>ROUND(I255*H255,2)</f>
        <v>0</v>
      </c>
      <c r="K255" s="225"/>
      <c r="L255" s="43"/>
      <c r="M255" s="274" t="s">
        <v>1</v>
      </c>
      <c r="N255" s="275" t="s">
        <v>45</v>
      </c>
      <c r="O255" s="276"/>
      <c r="P255" s="277">
        <f>O255*H255</f>
        <v>0</v>
      </c>
      <c r="Q255" s="277">
        <v>0</v>
      </c>
      <c r="R255" s="277">
        <f>Q255*H255</f>
        <v>0</v>
      </c>
      <c r="S255" s="277">
        <v>0</v>
      </c>
      <c r="T255" s="278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0" t="s">
        <v>227</v>
      </c>
      <c r="AT255" s="230" t="s">
        <v>150</v>
      </c>
      <c r="AU255" s="230" t="s">
        <v>90</v>
      </c>
      <c r="AY255" s="16" t="s">
        <v>148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6" t="s">
        <v>88</v>
      </c>
      <c r="BK255" s="231">
        <f>ROUND(I255*H255,2)</f>
        <v>0</v>
      </c>
      <c r="BL255" s="16" t="s">
        <v>227</v>
      </c>
      <c r="BM255" s="230" t="s">
        <v>1158</v>
      </c>
    </row>
    <row r="256" s="2" customFormat="1" ht="6.96" customHeight="1">
      <c r="A256" s="37"/>
      <c r="B256" s="65"/>
      <c r="C256" s="66"/>
      <c r="D256" s="66"/>
      <c r="E256" s="66"/>
      <c r="F256" s="66"/>
      <c r="G256" s="66"/>
      <c r="H256" s="66"/>
      <c r="I256" s="66"/>
      <c r="J256" s="66"/>
      <c r="K256" s="66"/>
      <c r="L256" s="43"/>
      <c r="M256" s="37"/>
      <c r="O256" s="37"/>
      <c r="P256" s="37"/>
      <c r="Q256" s="37"/>
      <c r="R256" s="37"/>
      <c r="S256" s="37"/>
      <c r="T256" s="37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</row>
  </sheetData>
  <sheetProtection sheet="1" autoFilter="0" formatColumns="0" formatRows="0" objects="1" scenarios="1" spinCount="100000" saltValue="yIvz835//OZtXPCkIGrNUXS2vtGJZxyazObNeiMraS0qN2TxIZLraJauAvOqNGNvUdaCd3T5I7lWO+Iw5GLV8g==" hashValue="DcBc+/eVIGvixjLzv5/hh733vy58eBi74vg5TW2yIPzcDbzfjwThGMt+8Y3b8zq45LNxC8bZS9y2tZUiIPU50Q==" algorithmName="SHA-512" password="CC35"/>
  <autoFilter ref="C125:K255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Rekonstrukce sportovního areálu FK TJ Lahošť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1159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19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2. 7. 2024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">
        <v>27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28</v>
      </c>
      <c r="F15" s="37"/>
      <c r="G15" s="37"/>
      <c r="H15" s="37"/>
      <c r="I15" s="139" t="s">
        <v>29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29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26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33</v>
      </c>
      <c r="F21" s="37"/>
      <c r="G21" s="37"/>
      <c r="H21" s="37"/>
      <c r="I21" s="139" t="s">
        <v>29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26</v>
      </c>
      <c r="J23" s="142" t="s">
        <v>36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37</v>
      </c>
      <c r="F24" s="37"/>
      <c r="G24" s="37"/>
      <c r="H24" s="37"/>
      <c r="I24" s="139" t="s">
        <v>29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44"/>
      <c r="B27" s="145"/>
      <c r="C27" s="144"/>
      <c r="D27" s="144"/>
      <c r="E27" s="146" t="s">
        <v>39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ROUND((SUM(BE125:BE219)),  2)</f>
        <v>0</v>
      </c>
      <c r="G33" s="37"/>
      <c r="H33" s="37"/>
      <c r="I33" s="154">
        <v>0.20999999999999999</v>
      </c>
      <c r="J33" s="153">
        <f>ROUND(((SUM(BE125:BE219))*I33),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ROUND((SUM(BF125:BF219)),  2)</f>
        <v>0</v>
      </c>
      <c r="G34" s="37"/>
      <c r="H34" s="37"/>
      <c r="I34" s="154">
        <v>0.14999999999999999</v>
      </c>
      <c r="J34" s="153">
        <f>ROUND(((SUM(BF125:BF219))*I34),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ROUND((SUM(BG125:BG219)),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ROUND((SUM(BH125:BH219)),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ROUND((SUM(BI125:BI219)),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Rekonstrukce sportovního areálu FK TJ Lahošť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1026c - Elektroinstalace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Lahošť</v>
      </c>
      <c r="G89" s="39"/>
      <c r="H89" s="39"/>
      <c r="I89" s="31" t="s">
        <v>23</v>
      </c>
      <c r="J89" s="78" t="str">
        <f>IF(J12="","",J12)</f>
        <v>2. 7. 2024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9"/>
      <c r="E91" s="39"/>
      <c r="F91" s="26" t="str">
        <f>E15</f>
        <v>Obec Lahošť, Švermova 22, 417 25 Lahošť</v>
      </c>
      <c r="G91" s="39"/>
      <c r="H91" s="39"/>
      <c r="I91" s="31" t="s">
        <v>32</v>
      </c>
      <c r="J91" s="35" t="str">
        <f>E21</f>
        <v>Jaroslav Plavec, Masarykova 112/11, Duchcov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40.0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Jitka Dvorščáková, Průběžná 3370, 43401 Most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105</v>
      </c>
      <c r="D94" s="175"/>
      <c r="E94" s="175"/>
      <c r="F94" s="175"/>
      <c r="G94" s="175"/>
      <c r="H94" s="175"/>
      <c r="I94" s="175"/>
      <c r="J94" s="176" t="s">
        <v>106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107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108</v>
      </c>
    </row>
    <row r="97" s="9" customFormat="1" ht="24.96" customHeight="1">
      <c r="A97" s="9"/>
      <c r="B97" s="178"/>
      <c r="C97" s="179"/>
      <c r="D97" s="180" t="s">
        <v>1160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1161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1162</v>
      </c>
      <c r="E99" s="187"/>
      <c r="F99" s="187"/>
      <c r="G99" s="187"/>
      <c r="H99" s="187"/>
      <c r="I99" s="187"/>
      <c r="J99" s="188">
        <f>J132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1163</v>
      </c>
      <c r="E100" s="187"/>
      <c r="F100" s="187"/>
      <c r="G100" s="187"/>
      <c r="H100" s="187"/>
      <c r="I100" s="187"/>
      <c r="J100" s="188">
        <f>J150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1164</v>
      </c>
      <c r="E101" s="187"/>
      <c r="F101" s="187"/>
      <c r="G101" s="187"/>
      <c r="H101" s="187"/>
      <c r="I101" s="187"/>
      <c r="J101" s="188">
        <f>J158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1165</v>
      </c>
      <c r="E102" s="187"/>
      <c r="F102" s="187"/>
      <c r="G102" s="187"/>
      <c r="H102" s="187"/>
      <c r="I102" s="187"/>
      <c r="J102" s="188">
        <f>J188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1166</v>
      </c>
      <c r="E103" s="187"/>
      <c r="F103" s="187"/>
      <c r="G103" s="187"/>
      <c r="H103" s="187"/>
      <c r="I103" s="187"/>
      <c r="J103" s="188">
        <f>J200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1167</v>
      </c>
      <c r="E104" s="187"/>
      <c r="F104" s="187"/>
      <c r="G104" s="187"/>
      <c r="H104" s="187"/>
      <c r="I104" s="187"/>
      <c r="J104" s="188">
        <f>J213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1168</v>
      </c>
      <c r="E105" s="187"/>
      <c r="F105" s="187"/>
      <c r="G105" s="187"/>
      <c r="H105" s="187"/>
      <c r="I105" s="187"/>
      <c r="J105" s="188">
        <f>J218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133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3" t="str">
        <f>E7</f>
        <v>Rekonstrukce sportovního areálu FK TJ Lahošť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102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1026c - Elektroinstalace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21</v>
      </c>
      <c r="D119" s="39"/>
      <c r="E119" s="39"/>
      <c r="F119" s="26" t="str">
        <f>F12</f>
        <v>Lahošť</v>
      </c>
      <c r="G119" s="39"/>
      <c r="H119" s="39"/>
      <c r="I119" s="31" t="s">
        <v>23</v>
      </c>
      <c r="J119" s="78" t="str">
        <f>IF(J12="","",J12)</f>
        <v>2. 7. 2024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40.05" customHeight="1">
      <c r="A121" s="37"/>
      <c r="B121" s="38"/>
      <c r="C121" s="31" t="s">
        <v>25</v>
      </c>
      <c r="D121" s="39"/>
      <c r="E121" s="39"/>
      <c r="F121" s="26" t="str">
        <f>E15</f>
        <v>Obec Lahošť, Švermova 22, 417 25 Lahošť</v>
      </c>
      <c r="G121" s="39"/>
      <c r="H121" s="39"/>
      <c r="I121" s="31" t="s">
        <v>32</v>
      </c>
      <c r="J121" s="35" t="str">
        <f>E21</f>
        <v>Jaroslav Plavec, Masarykova 112/11, Duchcov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40.05" customHeight="1">
      <c r="A122" s="37"/>
      <c r="B122" s="38"/>
      <c r="C122" s="31" t="s">
        <v>30</v>
      </c>
      <c r="D122" s="39"/>
      <c r="E122" s="39"/>
      <c r="F122" s="26" t="str">
        <f>IF(E18="","",E18)</f>
        <v>Vyplň údaj</v>
      </c>
      <c r="G122" s="39"/>
      <c r="H122" s="39"/>
      <c r="I122" s="31" t="s">
        <v>35</v>
      </c>
      <c r="J122" s="35" t="str">
        <f>E24</f>
        <v>Jitka Dvorščáková, Průběžná 3370, 43401 Most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134</v>
      </c>
      <c r="D124" s="193" t="s">
        <v>65</v>
      </c>
      <c r="E124" s="193" t="s">
        <v>61</v>
      </c>
      <c r="F124" s="193" t="s">
        <v>62</v>
      </c>
      <c r="G124" s="193" t="s">
        <v>135</v>
      </c>
      <c r="H124" s="193" t="s">
        <v>136</v>
      </c>
      <c r="I124" s="193" t="s">
        <v>137</v>
      </c>
      <c r="J124" s="194" t="s">
        <v>106</v>
      </c>
      <c r="K124" s="195" t="s">
        <v>138</v>
      </c>
      <c r="L124" s="196"/>
      <c r="M124" s="99" t="s">
        <v>1</v>
      </c>
      <c r="N124" s="100" t="s">
        <v>44</v>
      </c>
      <c r="O124" s="100" t="s">
        <v>139</v>
      </c>
      <c r="P124" s="100" t="s">
        <v>140</v>
      </c>
      <c r="Q124" s="100" t="s">
        <v>141</v>
      </c>
      <c r="R124" s="100" t="s">
        <v>142</v>
      </c>
      <c r="S124" s="100" t="s">
        <v>143</v>
      </c>
      <c r="T124" s="101" t="s">
        <v>144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145</v>
      </c>
      <c r="D125" s="39"/>
      <c r="E125" s="39"/>
      <c r="F125" s="39"/>
      <c r="G125" s="39"/>
      <c r="H125" s="39"/>
      <c r="I125" s="39"/>
      <c r="J125" s="197">
        <f>BK125</f>
        <v>0</v>
      </c>
      <c r="K125" s="39"/>
      <c r="L125" s="43"/>
      <c r="M125" s="102"/>
      <c r="N125" s="198"/>
      <c r="O125" s="103"/>
      <c r="P125" s="199">
        <f>P126</f>
        <v>0</v>
      </c>
      <c r="Q125" s="103"/>
      <c r="R125" s="199">
        <f>R126</f>
        <v>0</v>
      </c>
      <c r="S125" s="103"/>
      <c r="T125" s="200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79</v>
      </c>
      <c r="AU125" s="16" t="s">
        <v>108</v>
      </c>
      <c r="BK125" s="201">
        <f>BK126</f>
        <v>0</v>
      </c>
    </row>
    <row r="126" s="12" customFormat="1" ht="25.92" customHeight="1">
      <c r="A126" s="12"/>
      <c r="B126" s="202"/>
      <c r="C126" s="203"/>
      <c r="D126" s="204" t="s">
        <v>79</v>
      </c>
      <c r="E126" s="205" t="s">
        <v>146</v>
      </c>
      <c r="F126" s="205" t="s">
        <v>146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P127+P132+P150+P158+P188+P200+P213+P218</f>
        <v>0</v>
      </c>
      <c r="Q126" s="210"/>
      <c r="R126" s="211">
        <f>R127+R132+R150+R158+R188+R200+R213+R218</f>
        <v>0</v>
      </c>
      <c r="S126" s="210"/>
      <c r="T126" s="212">
        <f>T127+T132+T150+T158+T188+T200+T213+T218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88</v>
      </c>
      <c r="AT126" s="214" t="s">
        <v>79</v>
      </c>
      <c r="AU126" s="214" t="s">
        <v>80</v>
      </c>
      <c r="AY126" s="213" t="s">
        <v>148</v>
      </c>
      <c r="BK126" s="215">
        <f>BK127+BK132+BK150+BK158+BK188+BK200+BK213+BK218</f>
        <v>0</v>
      </c>
    </row>
    <row r="127" s="12" customFormat="1" ht="22.8" customHeight="1">
      <c r="A127" s="12"/>
      <c r="B127" s="202"/>
      <c r="C127" s="203"/>
      <c r="D127" s="204" t="s">
        <v>79</v>
      </c>
      <c r="E127" s="216" t="s">
        <v>1169</v>
      </c>
      <c r="F127" s="216" t="s">
        <v>1170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SUM(P128:P131)</f>
        <v>0</v>
      </c>
      <c r="Q127" s="210"/>
      <c r="R127" s="211">
        <f>SUM(R128:R131)</f>
        <v>0</v>
      </c>
      <c r="S127" s="210"/>
      <c r="T127" s="212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88</v>
      </c>
      <c r="AT127" s="214" t="s">
        <v>79</v>
      </c>
      <c r="AU127" s="214" t="s">
        <v>88</v>
      </c>
      <c r="AY127" s="213" t="s">
        <v>148</v>
      </c>
      <c r="BK127" s="215">
        <f>SUM(BK128:BK131)</f>
        <v>0</v>
      </c>
    </row>
    <row r="128" s="2" customFormat="1" ht="24.9" customHeight="1">
      <c r="A128" s="37"/>
      <c r="B128" s="38"/>
      <c r="C128" s="259" t="s">
        <v>88</v>
      </c>
      <c r="D128" s="259" t="s">
        <v>392</v>
      </c>
      <c r="E128" s="260" t="s">
        <v>1171</v>
      </c>
      <c r="F128" s="261" t="s">
        <v>1172</v>
      </c>
      <c r="G128" s="262" t="s">
        <v>1173</v>
      </c>
      <c r="H128" s="263">
        <v>1</v>
      </c>
      <c r="I128" s="264"/>
      <c r="J128" s="265">
        <f>ROUND(I128*H128,2)</f>
        <v>0</v>
      </c>
      <c r="K128" s="266"/>
      <c r="L128" s="267"/>
      <c r="M128" s="268" t="s">
        <v>1</v>
      </c>
      <c r="N128" s="269" t="s">
        <v>45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187</v>
      </c>
      <c r="AT128" s="230" t="s">
        <v>392</v>
      </c>
      <c r="AU128" s="230" t="s">
        <v>90</v>
      </c>
      <c r="AY128" s="16" t="s">
        <v>148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88</v>
      </c>
      <c r="BK128" s="231">
        <f>ROUND(I128*H128,2)</f>
        <v>0</v>
      </c>
      <c r="BL128" s="16" t="s">
        <v>154</v>
      </c>
      <c r="BM128" s="230" t="s">
        <v>1174</v>
      </c>
    </row>
    <row r="129" s="2" customFormat="1" ht="16.5" customHeight="1">
      <c r="A129" s="37"/>
      <c r="B129" s="38"/>
      <c r="C129" s="259" t="s">
        <v>90</v>
      </c>
      <c r="D129" s="259" t="s">
        <v>392</v>
      </c>
      <c r="E129" s="260" t="s">
        <v>1175</v>
      </c>
      <c r="F129" s="261" t="s">
        <v>1176</v>
      </c>
      <c r="G129" s="262" t="s">
        <v>1173</v>
      </c>
      <c r="H129" s="263">
        <v>1</v>
      </c>
      <c r="I129" s="264"/>
      <c r="J129" s="265">
        <f>ROUND(I129*H129,2)</f>
        <v>0</v>
      </c>
      <c r="K129" s="266"/>
      <c r="L129" s="267"/>
      <c r="M129" s="268" t="s">
        <v>1</v>
      </c>
      <c r="N129" s="269" t="s">
        <v>45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187</v>
      </c>
      <c r="AT129" s="230" t="s">
        <v>392</v>
      </c>
      <c r="AU129" s="230" t="s">
        <v>90</v>
      </c>
      <c r="AY129" s="16" t="s">
        <v>148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88</v>
      </c>
      <c r="BK129" s="231">
        <f>ROUND(I129*H129,2)</f>
        <v>0</v>
      </c>
      <c r="BL129" s="16" t="s">
        <v>154</v>
      </c>
      <c r="BM129" s="230" t="s">
        <v>1177</v>
      </c>
    </row>
    <row r="130" s="2" customFormat="1" ht="16.5" customHeight="1">
      <c r="A130" s="37"/>
      <c r="B130" s="38"/>
      <c r="C130" s="259" t="s">
        <v>164</v>
      </c>
      <c r="D130" s="259" t="s">
        <v>392</v>
      </c>
      <c r="E130" s="260" t="s">
        <v>1178</v>
      </c>
      <c r="F130" s="261" t="s">
        <v>1179</v>
      </c>
      <c r="G130" s="262" t="s">
        <v>1173</v>
      </c>
      <c r="H130" s="263">
        <v>1</v>
      </c>
      <c r="I130" s="264"/>
      <c r="J130" s="265">
        <f>ROUND(I130*H130,2)</f>
        <v>0</v>
      </c>
      <c r="K130" s="266"/>
      <c r="L130" s="267"/>
      <c r="M130" s="268" t="s">
        <v>1</v>
      </c>
      <c r="N130" s="269" t="s">
        <v>45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187</v>
      </c>
      <c r="AT130" s="230" t="s">
        <v>392</v>
      </c>
      <c r="AU130" s="230" t="s">
        <v>90</v>
      </c>
      <c r="AY130" s="16" t="s">
        <v>148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88</v>
      </c>
      <c r="BK130" s="231">
        <f>ROUND(I130*H130,2)</f>
        <v>0</v>
      </c>
      <c r="BL130" s="16" t="s">
        <v>154</v>
      </c>
      <c r="BM130" s="230" t="s">
        <v>1180</v>
      </c>
    </row>
    <row r="131" s="2" customFormat="1" ht="16.5" customHeight="1">
      <c r="A131" s="37"/>
      <c r="B131" s="38"/>
      <c r="C131" s="259" t="s">
        <v>154</v>
      </c>
      <c r="D131" s="259" t="s">
        <v>392</v>
      </c>
      <c r="E131" s="260" t="s">
        <v>1181</v>
      </c>
      <c r="F131" s="261" t="s">
        <v>1182</v>
      </c>
      <c r="G131" s="262" t="s">
        <v>1173</v>
      </c>
      <c r="H131" s="263">
        <v>1</v>
      </c>
      <c r="I131" s="264"/>
      <c r="J131" s="265">
        <f>ROUND(I131*H131,2)</f>
        <v>0</v>
      </c>
      <c r="K131" s="266"/>
      <c r="L131" s="267"/>
      <c r="M131" s="268" t="s">
        <v>1</v>
      </c>
      <c r="N131" s="269" t="s">
        <v>45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187</v>
      </c>
      <c r="AT131" s="230" t="s">
        <v>392</v>
      </c>
      <c r="AU131" s="230" t="s">
        <v>90</v>
      </c>
      <c r="AY131" s="16" t="s">
        <v>148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88</v>
      </c>
      <c r="BK131" s="231">
        <f>ROUND(I131*H131,2)</f>
        <v>0</v>
      </c>
      <c r="BL131" s="16" t="s">
        <v>154</v>
      </c>
      <c r="BM131" s="230" t="s">
        <v>1183</v>
      </c>
    </row>
    <row r="132" s="12" customFormat="1" ht="22.8" customHeight="1">
      <c r="A132" s="12"/>
      <c r="B132" s="202"/>
      <c r="C132" s="203"/>
      <c r="D132" s="204" t="s">
        <v>79</v>
      </c>
      <c r="E132" s="216" t="s">
        <v>1184</v>
      </c>
      <c r="F132" s="216" t="s">
        <v>1185</v>
      </c>
      <c r="G132" s="203"/>
      <c r="H132" s="203"/>
      <c r="I132" s="206"/>
      <c r="J132" s="217">
        <f>BK132</f>
        <v>0</v>
      </c>
      <c r="K132" s="203"/>
      <c r="L132" s="208"/>
      <c r="M132" s="209"/>
      <c r="N132" s="210"/>
      <c r="O132" s="210"/>
      <c r="P132" s="211">
        <f>SUM(P133:P149)</f>
        <v>0</v>
      </c>
      <c r="Q132" s="210"/>
      <c r="R132" s="211">
        <f>SUM(R133:R149)</f>
        <v>0</v>
      </c>
      <c r="S132" s="210"/>
      <c r="T132" s="212">
        <f>SUM(T133:T149)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88</v>
      </c>
      <c r="AT132" s="214" t="s">
        <v>79</v>
      </c>
      <c r="AU132" s="214" t="s">
        <v>88</v>
      </c>
      <c r="AY132" s="213" t="s">
        <v>148</v>
      </c>
      <c r="BK132" s="215">
        <f>SUM(BK133:BK149)</f>
        <v>0</v>
      </c>
    </row>
    <row r="133" s="2" customFormat="1" ht="24.9" customHeight="1">
      <c r="A133" s="37"/>
      <c r="B133" s="38"/>
      <c r="C133" s="259" t="s">
        <v>173</v>
      </c>
      <c r="D133" s="259" t="s">
        <v>392</v>
      </c>
      <c r="E133" s="260" t="s">
        <v>1186</v>
      </c>
      <c r="F133" s="261" t="s">
        <v>1187</v>
      </c>
      <c r="G133" s="262" t="s">
        <v>1173</v>
      </c>
      <c r="H133" s="263">
        <v>1</v>
      </c>
      <c r="I133" s="264"/>
      <c r="J133" s="265">
        <f>ROUND(I133*H133,2)</f>
        <v>0</v>
      </c>
      <c r="K133" s="266"/>
      <c r="L133" s="267"/>
      <c r="M133" s="268" t="s">
        <v>1</v>
      </c>
      <c r="N133" s="269" t="s">
        <v>45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187</v>
      </c>
      <c r="AT133" s="230" t="s">
        <v>392</v>
      </c>
      <c r="AU133" s="230" t="s">
        <v>90</v>
      </c>
      <c r="AY133" s="16" t="s">
        <v>148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88</v>
      </c>
      <c r="BK133" s="231">
        <f>ROUND(I133*H133,2)</f>
        <v>0</v>
      </c>
      <c r="BL133" s="16" t="s">
        <v>154</v>
      </c>
      <c r="BM133" s="230" t="s">
        <v>1188</v>
      </c>
    </row>
    <row r="134" s="2" customFormat="1" ht="16.5" customHeight="1">
      <c r="A134" s="37"/>
      <c r="B134" s="38"/>
      <c r="C134" s="259" t="s">
        <v>178</v>
      </c>
      <c r="D134" s="259" t="s">
        <v>392</v>
      </c>
      <c r="E134" s="260" t="s">
        <v>1189</v>
      </c>
      <c r="F134" s="261" t="s">
        <v>1190</v>
      </c>
      <c r="G134" s="262" t="s">
        <v>1173</v>
      </c>
      <c r="H134" s="263">
        <v>1</v>
      </c>
      <c r="I134" s="264"/>
      <c r="J134" s="265">
        <f>ROUND(I134*H134,2)</f>
        <v>0</v>
      </c>
      <c r="K134" s="266"/>
      <c r="L134" s="267"/>
      <c r="M134" s="268" t="s">
        <v>1</v>
      </c>
      <c r="N134" s="269" t="s">
        <v>45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187</v>
      </c>
      <c r="AT134" s="230" t="s">
        <v>392</v>
      </c>
      <c r="AU134" s="230" t="s">
        <v>90</v>
      </c>
      <c r="AY134" s="16" t="s">
        <v>148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88</v>
      </c>
      <c r="BK134" s="231">
        <f>ROUND(I134*H134,2)</f>
        <v>0</v>
      </c>
      <c r="BL134" s="16" t="s">
        <v>154</v>
      </c>
      <c r="BM134" s="230" t="s">
        <v>1191</v>
      </c>
    </row>
    <row r="135" s="2" customFormat="1" ht="21.75" customHeight="1">
      <c r="A135" s="37"/>
      <c r="B135" s="38"/>
      <c r="C135" s="259" t="s">
        <v>183</v>
      </c>
      <c r="D135" s="259" t="s">
        <v>392</v>
      </c>
      <c r="E135" s="260" t="s">
        <v>1192</v>
      </c>
      <c r="F135" s="261" t="s">
        <v>1193</v>
      </c>
      <c r="G135" s="262" t="s">
        <v>1173</v>
      </c>
      <c r="H135" s="263">
        <v>1</v>
      </c>
      <c r="I135" s="264"/>
      <c r="J135" s="265">
        <f>ROUND(I135*H135,2)</f>
        <v>0</v>
      </c>
      <c r="K135" s="266"/>
      <c r="L135" s="267"/>
      <c r="M135" s="268" t="s">
        <v>1</v>
      </c>
      <c r="N135" s="269" t="s">
        <v>45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187</v>
      </c>
      <c r="AT135" s="230" t="s">
        <v>392</v>
      </c>
      <c r="AU135" s="230" t="s">
        <v>90</v>
      </c>
      <c r="AY135" s="16" t="s">
        <v>148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88</v>
      </c>
      <c r="BK135" s="231">
        <f>ROUND(I135*H135,2)</f>
        <v>0</v>
      </c>
      <c r="BL135" s="16" t="s">
        <v>154</v>
      </c>
      <c r="BM135" s="230" t="s">
        <v>1194</v>
      </c>
    </row>
    <row r="136" s="2" customFormat="1" ht="16.5" customHeight="1">
      <c r="A136" s="37"/>
      <c r="B136" s="38"/>
      <c r="C136" s="259" t="s">
        <v>187</v>
      </c>
      <c r="D136" s="259" t="s">
        <v>392</v>
      </c>
      <c r="E136" s="260" t="s">
        <v>1195</v>
      </c>
      <c r="F136" s="261" t="s">
        <v>1196</v>
      </c>
      <c r="G136" s="262" t="s">
        <v>1173</v>
      </c>
      <c r="H136" s="263">
        <v>1</v>
      </c>
      <c r="I136" s="264"/>
      <c r="J136" s="265">
        <f>ROUND(I136*H136,2)</f>
        <v>0</v>
      </c>
      <c r="K136" s="266"/>
      <c r="L136" s="267"/>
      <c r="M136" s="268" t="s">
        <v>1</v>
      </c>
      <c r="N136" s="269" t="s">
        <v>45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187</v>
      </c>
      <c r="AT136" s="230" t="s">
        <v>392</v>
      </c>
      <c r="AU136" s="230" t="s">
        <v>90</v>
      </c>
      <c r="AY136" s="16" t="s">
        <v>148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88</v>
      </c>
      <c r="BK136" s="231">
        <f>ROUND(I136*H136,2)</f>
        <v>0</v>
      </c>
      <c r="BL136" s="16" t="s">
        <v>154</v>
      </c>
      <c r="BM136" s="230" t="s">
        <v>1197</v>
      </c>
    </row>
    <row r="137" s="2" customFormat="1" ht="16.5" customHeight="1">
      <c r="A137" s="37"/>
      <c r="B137" s="38"/>
      <c r="C137" s="259" t="s">
        <v>193</v>
      </c>
      <c r="D137" s="259" t="s">
        <v>392</v>
      </c>
      <c r="E137" s="260" t="s">
        <v>1198</v>
      </c>
      <c r="F137" s="261" t="s">
        <v>1199</v>
      </c>
      <c r="G137" s="262" t="s">
        <v>1173</v>
      </c>
      <c r="H137" s="263">
        <v>4</v>
      </c>
      <c r="I137" s="264"/>
      <c r="J137" s="265">
        <f>ROUND(I137*H137,2)</f>
        <v>0</v>
      </c>
      <c r="K137" s="266"/>
      <c r="L137" s="267"/>
      <c r="M137" s="268" t="s">
        <v>1</v>
      </c>
      <c r="N137" s="269" t="s">
        <v>45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187</v>
      </c>
      <c r="AT137" s="230" t="s">
        <v>392</v>
      </c>
      <c r="AU137" s="230" t="s">
        <v>90</v>
      </c>
      <c r="AY137" s="16" t="s">
        <v>148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88</v>
      </c>
      <c r="BK137" s="231">
        <f>ROUND(I137*H137,2)</f>
        <v>0</v>
      </c>
      <c r="BL137" s="16" t="s">
        <v>154</v>
      </c>
      <c r="BM137" s="230" t="s">
        <v>1200</v>
      </c>
    </row>
    <row r="138" s="2" customFormat="1" ht="16.5" customHeight="1">
      <c r="A138" s="37"/>
      <c r="B138" s="38"/>
      <c r="C138" s="259" t="s">
        <v>198</v>
      </c>
      <c r="D138" s="259" t="s">
        <v>392</v>
      </c>
      <c r="E138" s="260" t="s">
        <v>1201</v>
      </c>
      <c r="F138" s="261" t="s">
        <v>1202</v>
      </c>
      <c r="G138" s="262" t="s">
        <v>1173</v>
      </c>
      <c r="H138" s="263">
        <v>4</v>
      </c>
      <c r="I138" s="264"/>
      <c r="J138" s="265">
        <f>ROUND(I138*H138,2)</f>
        <v>0</v>
      </c>
      <c r="K138" s="266"/>
      <c r="L138" s="267"/>
      <c r="M138" s="268" t="s">
        <v>1</v>
      </c>
      <c r="N138" s="269" t="s">
        <v>45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187</v>
      </c>
      <c r="AT138" s="230" t="s">
        <v>392</v>
      </c>
      <c r="AU138" s="230" t="s">
        <v>90</v>
      </c>
      <c r="AY138" s="16" t="s">
        <v>148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88</v>
      </c>
      <c r="BK138" s="231">
        <f>ROUND(I138*H138,2)</f>
        <v>0</v>
      </c>
      <c r="BL138" s="16" t="s">
        <v>154</v>
      </c>
      <c r="BM138" s="230" t="s">
        <v>1203</v>
      </c>
    </row>
    <row r="139" s="2" customFormat="1" ht="16.5" customHeight="1">
      <c r="A139" s="37"/>
      <c r="B139" s="38"/>
      <c r="C139" s="259" t="s">
        <v>204</v>
      </c>
      <c r="D139" s="259" t="s">
        <v>392</v>
      </c>
      <c r="E139" s="260" t="s">
        <v>1204</v>
      </c>
      <c r="F139" s="261" t="s">
        <v>1205</v>
      </c>
      <c r="G139" s="262" t="s">
        <v>1173</v>
      </c>
      <c r="H139" s="263">
        <v>4</v>
      </c>
      <c r="I139" s="264"/>
      <c r="J139" s="265">
        <f>ROUND(I139*H139,2)</f>
        <v>0</v>
      </c>
      <c r="K139" s="266"/>
      <c r="L139" s="267"/>
      <c r="M139" s="268" t="s">
        <v>1</v>
      </c>
      <c r="N139" s="269" t="s">
        <v>45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187</v>
      </c>
      <c r="AT139" s="230" t="s">
        <v>392</v>
      </c>
      <c r="AU139" s="230" t="s">
        <v>90</v>
      </c>
      <c r="AY139" s="16" t="s">
        <v>148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88</v>
      </c>
      <c r="BK139" s="231">
        <f>ROUND(I139*H139,2)</f>
        <v>0</v>
      </c>
      <c r="BL139" s="16" t="s">
        <v>154</v>
      </c>
      <c r="BM139" s="230" t="s">
        <v>1206</v>
      </c>
    </row>
    <row r="140" s="2" customFormat="1" ht="16.5" customHeight="1">
      <c r="A140" s="37"/>
      <c r="B140" s="38"/>
      <c r="C140" s="259" t="s">
        <v>209</v>
      </c>
      <c r="D140" s="259" t="s">
        <v>392</v>
      </c>
      <c r="E140" s="260" t="s">
        <v>1207</v>
      </c>
      <c r="F140" s="261" t="s">
        <v>1208</v>
      </c>
      <c r="G140" s="262" t="s">
        <v>1173</v>
      </c>
      <c r="H140" s="263">
        <v>14</v>
      </c>
      <c r="I140" s="264"/>
      <c r="J140" s="265">
        <f>ROUND(I140*H140,2)</f>
        <v>0</v>
      </c>
      <c r="K140" s="266"/>
      <c r="L140" s="267"/>
      <c r="M140" s="268" t="s">
        <v>1</v>
      </c>
      <c r="N140" s="269" t="s">
        <v>45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187</v>
      </c>
      <c r="AT140" s="230" t="s">
        <v>392</v>
      </c>
      <c r="AU140" s="230" t="s">
        <v>90</v>
      </c>
      <c r="AY140" s="16" t="s">
        <v>148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88</v>
      </c>
      <c r="BK140" s="231">
        <f>ROUND(I140*H140,2)</f>
        <v>0</v>
      </c>
      <c r="BL140" s="16" t="s">
        <v>154</v>
      </c>
      <c r="BM140" s="230" t="s">
        <v>1209</v>
      </c>
    </row>
    <row r="141" s="2" customFormat="1" ht="16.5" customHeight="1">
      <c r="A141" s="37"/>
      <c r="B141" s="38"/>
      <c r="C141" s="259" t="s">
        <v>214</v>
      </c>
      <c r="D141" s="259" t="s">
        <v>392</v>
      </c>
      <c r="E141" s="260" t="s">
        <v>1210</v>
      </c>
      <c r="F141" s="261" t="s">
        <v>1211</v>
      </c>
      <c r="G141" s="262" t="s">
        <v>1173</v>
      </c>
      <c r="H141" s="263">
        <v>25</v>
      </c>
      <c r="I141" s="264"/>
      <c r="J141" s="265">
        <f>ROUND(I141*H141,2)</f>
        <v>0</v>
      </c>
      <c r="K141" s="266"/>
      <c r="L141" s="267"/>
      <c r="M141" s="268" t="s">
        <v>1</v>
      </c>
      <c r="N141" s="269" t="s">
        <v>45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187</v>
      </c>
      <c r="AT141" s="230" t="s">
        <v>392</v>
      </c>
      <c r="AU141" s="230" t="s">
        <v>90</v>
      </c>
      <c r="AY141" s="16" t="s">
        <v>148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88</v>
      </c>
      <c r="BK141" s="231">
        <f>ROUND(I141*H141,2)</f>
        <v>0</v>
      </c>
      <c r="BL141" s="16" t="s">
        <v>154</v>
      </c>
      <c r="BM141" s="230" t="s">
        <v>1212</v>
      </c>
    </row>
    <row r="142" s="2" customFormat="1" ht="16.5" customHeight="1">
      <c r="A142" s="37"/>
      <c r="B142" s="38"/>
      <c r="C142" s="259" t="s">
        <v>218</v>
      </c>
      <c r="D142" s="259" t="s">
        <v>392</v>
      </c>
      <c r="E142" s="260" t="s">
        <v>1213</v>
      </c>
      <c r="F142" s="261" t="s">
        <v>1214</v>
      </c>
      <c r="G142" s="262" t="s">
        <v>1173</v>
      </c>
      <c r="H142" s="263">
        <v>1</v>
      </c>
      <c r="I142" s="264"/>
      <c r="J142" s="265">
        <f>ROUND(I142*H142,2)</f>
        <v>0</v>
      </c>
      <c r="K142" s="266"/>
      <c r="L142" s="267"/>
      <c r="M142" s="268" t="s">
        <v>1</v>
      </c>
      <c r="N142" s="269" t="s">
        <v>45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187</v>
      </c>
      <c r="AT142" s="230" t="s">
        <v>392</v>
      </c>
      <c r="AU142" s="230" t="s">
        <v>90</v>
      </c>
      <c r="AY142" s="16" t="s">
        <v>148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88</v>
      </c>
      <c r="BK142" s="231">
        <f>ROUND(I142*H142,2)</f>
        <v>0</v>
      </c>
      <c r="BL142" s="16" t="s">
        <v>154</v>
      </c>
      <c r="BM142" s="230" t="s">
        <v>1215</v>
      </c>
    </row>
    <row r="143" s="2" customFormat="1" ht="16.5" customHeight="1">
      <c r="A143" s="37"/>
      <c r="B143" s="38"/>
      <c r="C143" s="259" t="s">
        <v>8</v>
      </c>
      <c r="D143" s="259" t="s">
        <v>392</v>
      </c>
      <c r="E143" s="260" t="s">
        <v>1216</v>
      </c>
      <c r="F143" s="261" t="s">
        <v>1217</v>
      </c>
      <c r="G143" s="262" t="s">
        <v>1173</v>
      </c>
      <c r="H143" s="263">
        <v>2</v>
      </c>
      <c r="I143" s="264"/>
      <c r="J143" s="265">
        <f>ROUND(I143*H143,2)</f>
        <v>0</v>
      </c>
      <c r="K143" s="266"/>
      <c r="L143" s="267"/>
      <c r="M143" s="268" t="s">
        <v>1</v>
      </c>
      <c r="N143" s="269" t="s">
        <v>45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187</v>
      </c>
      <c r="AT143" s="230" t="s">
        <v>392</v>
      </c>
      <c r="AU143" s="230" t="s">
        <v>90</v>
      </c>
      <c r="AY143" s="16" t="s">
        <v>148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88</v>
      </c>
      <c r="BK143" s="231">
        <f>ROUND(I143*H143,2)</f>
        <v>0</v>
      </c>
      <c r="BL143" s="16" t="s">
        <v>154</v>
      </c>
      <c r="BM143" s="230" t="s">
        <v>1218</v>
      </c>
    </row>
    <row r="144" s="2" customFormat="1" ht="16.5" customHeight="1">
      <c r="A144" s="37"/>
      <c r="B144" s="38"/>
      <c r="C144" s="259" t="s">
        <v>227</v>
      </c>
      <c r="D144" s="259" t="s">
        <v>392</v>
      </c>
      <c r="E144" s="260" t="s">
        <v>1219</v>
      </c>
      <c r="F144" s="261" t="s">
        <v>1220</v>
      </c>
      <c r="G144" s="262" t="s">
        <v>1173</v>
      </c>
      <c r="H144" s="263">
        <v>1</v>
      </c>
      <c r="I144" s="264"/>
      <c r="J144" s="265">
        <f>ROUND(I144*H144,2)</f>
        <v>0</v>
      </c>
      <c r="K144" s="266"/>
      <c r="L144" s="267"/>
      <c r="M144" s="268" t="s">
        <v>1</v>
      </c>
      <c r="N144" s="269" t="s">
        <v>45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187</v>
      </c>
      <c r="AT144" s="230" t="s">
        <v>392</v>
      </c>
      <c r="AU144" s="230" t="s">
        <v>90</v>
      </c>
      <c r="AY144" s="16" t="s">
        <v>148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88</v>
      </c>
      <c r="BK144" s="231">
        <f>ROUND(I144*H144,2)</f>
        <v>0</v>
      </c>
      <c r="BL144" s="16" t="s">
        <v>154</v>
      </c>
      <c r="BM144" s="230" t="s">
        <v>1221</v>
      </c>
    </row>
    <row r="145" s="2" customFormat="1" ht="16.5" customHeight="1">
      <c r="A145" s="37"/>
      <c r="B145" s="38"/>
      <c r="C145" s="259" t="s">
        <v>232</v>
      </c>
      <c r="D145" s="259" t="s">
        <v>392</v>
      </c>
      <c r="E145" s="260" t="s">
        <v>1222</v>
      </c>
      <c r="F145" s="261" t="s">
        <v>1223</v>
      </c>
      <c r="G145" s="262" t="s">
        <v>1173</v>
      </c>
      <c r="H145" s="263">
        <v>2</v>
      </c>
      <c r="I145" s="264"/>
      <c r="J145" s="265">
        <f>ROUND(I145*H145,2)</f>
        <v>0</v>
      </c>
      <c r="K145" s="266"/>
      <c r="L145" s="267"/>
      <c r="M145" s="268" t="s">
        <v>1</v>
      </c>
      <c r="N145" s="269" t="s">
        <v>45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187</v>
      </c>
      <c r="AT145" s="230" t="s">
        <v>392</v>
      </c>
      <c r="AU145" s="230" t="s">
        <v>90</v>
      </c>
      <c r="AY145" s="16" t="s">
        <v>148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88</v>
      </c>
      <c r="BK145" s="231">
        <f>ROUND(I145*H145,2)</f>
        <v>0</v>
      </c>
      <c r="BL145" s="16" t="s">
        <v>154</v>
      </c>
      <c r="BM145" s="230" t="s">
        <v>1224</v>
      </c>
    </row>
    <row r="146" s="2" customFormat="1" ht="16.5" customHeight="1">
      <c r="A146" s="37"/>
      <c r="B146" s="38"/>
      <c r="C146" s="259" t="s">
        <v>236</v>
      </c>
      <c r="D146" s="259" t="s">
        <v>392</v>
      </c>
      <c r="E146" s="260" t="s">
        <v>1225</v>
      </c>
      <c r="F146" s="261" t="s">
        <v>1226</v>
      </c>
      <c r="G146" s="262" t="s">
        <v>1173</v>
      </c>
      <c r="H146" s="263">
        <v>1</v>
      </c>
      <c r="I146" s="264"/>
      <c r="J146" s="265">
        <f>ROUND(I146*H146,2)</f>
        <v>0</v>
      </c>
      <c r="K146" s="266"/>
      <c r="L146" s="267"/>
      <c r="M146" s="268" t="s">
        <v>1</v>
      </c>
      <c r="N146" s="269" t="s">
        <v>45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187</v>
      </c>
      <c r="AT146" s="230" t="s">
        <v>392</v>
      </c>
      <c r="AU146" s="230" t="s">
        <v>90</v>
      </c>
      <c r="AY146" s="16" t="s">
        <v>148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88</v>
      </c>
      <c r="BK146" s="231">
        <f>ROUND(I146*H146,2)</f>
        <v>0</v>
      </c>
      <c r="BL146" s="16" t="s">
        <v>154</v>
      </c>
      <c r="BM146" s="230" t="s">
        <v>1227</v>
      </c>
    </row>
    <row r="147" s="2" customFormat="1" ht="16.5" customHeight="1">
      <c r="A147" s="37"/>
      <c r="B147" s="38"/>
      <c r="C147" s="259" t="s">
        <v>241</v>
      </c>
      <c r="D147" s="259" t="s">
        <v>392</v>
      </c>
      <c r="E147" s="260" t="s">
        <v>1228</v>
      </c>
      <c r="F147" s="261" t="s">
        <v>1229</v>
      </c>
      <c r="G147" s="262" t="s">
        <v>1173</v>
      </c>
      <c r="H147" s="263">
        <v>2</v>
      </c>
      <c r="I147" s="264"/>
      <c r="J147" s="265">
        <f>ROUND(I147*H147,2)</f>
        <v>0</v>
      </c>
      <c r="K147" s="266"/>
      <c r="L147" s="267"/>
      <c r="M147" s="268" t="s">
        <v>1</v>
      </c>
      <c r="N147" s="269" t="s">
        <v>45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187</v>
      </c>
      <c r="AT147" s="230" t="s">
        <v>392</v>
      </c>
      <c r="AU147" s="230" t="s">
        <v>90</v>
      </c>
      <c r="AY147" s="16" t="s">
        <v>148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88</v>
      </c>
      <c r="BK147" s="231">
        <f>ROUND(I147*H147,2)</f>
        <v>0</v>
      </c>
      <c r="BL147" s="16" t="s">
        <v>154</v>
      </c>
      <c r="BM147" s="230" t="s">
        <v>1230</v>
      </c>
    </row>
    <row r="148" s="2" customFormat="1" ht="16.5" customHeight="1">
      <c r="A148" s="37"/>
      <c r="B148" s="38"/>
      <c r="C148" s="259" t="s">
        <v>246</v>
      </c>
      <c r="D148" s="259" t="s">
        <v>392</v>
      </c>
      <c r="E148" s="260" t="s">
        <v>1231</v>
      </c>
      <c r="F148" s="261" t="s">
        <v>1232</v>
      </c>
      <c r="G148" s="262" t="s">
        <v>963</v>
      </c>
      <c r="H148" s="263">
        <v>1</v>
      </c>
      <c r="I148" s="264"/>
      <c r="J148" s="265">
        <f>ROUND(I148*H148,2)</f>
        <v>0</v>
      </c>
      <c r="K148" s="266"/>
      <c r="L148" s="267"/>
      <c r="M148" s="268" t="s">
        <v>1</v>
      </c>
      <c r="N148" s="269" t="s">
        <v>45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187</v>
      </c>
      <c r="AT148" s="230" t="s">
        <v>392</v>
      </c>
      <c r="AU148" s="230" t="s">
        <v>90</v>
      </c>
      <c r="AY148" s="16" t="s">
        <v>148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88</v>
      </c>
      <c r="BK148" s="231">
        <f>ROUND(I148*H148,2)</f>
        <v>0</v>
      </c>
      <c r="BL148" s="16" t="s">
        <v>154</v>
      </c>
      <c r="BM148" s="230" t="s">
        <v>1233</v>
      </c>
    </row>
    <row r="149" s="2" customFormat="1" ht="16.5" customHeight="1">
      <c r="A149" s="37"/>
      <c r="B149" s="38"/>
      <c r="C149" s="259" t="s">
        <v>7</v>
      </c>
      <c r="D149" s="259" t="s">
        <v>392</v>
      </c>
      <c r="E149" s="260" t="s">
        <v>1234</v>
      </c>
      <c r="F149" s="261" t="s">
        <v>1235</v>
      </c>
      <c r="G149" s="262" t="s">
        <v>963</v>
      </c>
      <c r="H149" s="263">
        <v>1</v>
      </c>
      <c r="I149" s="264"/>
      <c r="J149" s="265">
        <f>ROUND(I149*H149,2)</f>
        <v>0</v>
      </c>
      <c r="K149" s="266"/>
      <c r="L149" s="267"/>
      <c r="M149" s="268" t="s">
        <v>1</v>
      </c>
      <c r="N149" s="269" t="s">
        <v>45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187</v>
      </c>
      <c r="AT149" s="230" t="s">
        <v>392</v>
      </c>
      <c r="AU149" s="230" t="s">
        <v>90</v>
      </c>
      <c r="AY149" s="16" t="s">
        <v>148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88</v>
      </c>
      <c r="BK149" s="231">
        <f>ROUND(I149*H149,2)</f>
        <v>0</v>
      </c>
      <c r="BL149" s="16" t="s">
        <v>154</v>
      </c>
      <c r="BM149" s="230" t="s">
        <v>1236</v>
      </c>
    </row>
    <row r="150" s="12" customFormat="1" ht="22.8" customHeight="1">
      <c r="A150" s="12"/>
      <c r="B150" s="202"/>
      <c r="C150" s="203"/>
      <c r="D150" s="204" t="s">
        <v>79</v>
      </c>
      <c r="E150" s="216" t="s">
        <v>1237</v>
      </c>
      <c r="F150" s="216" t="s">
        <v>1238</v>
      </c>
      <c r="G150" s="203"/>
      <c r="H150" s="203"/>
      <c r="I150" s="206"/>
      <c r="J150" s="217">
        <f>BK150</f>
        <v>0</v>
      </c>
      <c r="K150" s="203"/>
      <c r="L150" s="208"/>
      <c r="M150" s="209"/>
      <c r="N150" s="210"/>
      <c r="O150" s="210"/>
      <c r="P150" s="211">
        <f>SUM(P151:P157)</f>
        <v>0</v>
      </c>
      <c r="Q150" s="210"/>
      <c r="R150" s="211">
        <f>SUM(R151:R157)</f>
        <v>0</v>
      </c>
      <c r="S150" s="210"/>
      <c r="T150" s="212">
        <f>SUM(T151:T157)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3" t="s">
        <v>88</v>
      </c>
      <c r="AT150" s="214" t="s">
        <v>79</v>
      </c>
      <c r="AU150" s="214" t="s">
        <v>88</v>
      </c>
      <c r="AY150" s="213" t="s">
        <v>148</v>
      </c>
      <c r="BK150" s="215">
        <f>SUM(BK151:BK157)</f>
        <v>0</v>
      </c>
    </row>
    <row r="151" s="2" customFormat="1" ht="24.9" customHeight="1">
      <c r="A151" s="37"/>
      <c r="B151" s="38"/>
      <c r="C151" s="259" t="s">
        <v>256</v>
      </c>
      <c r="D151" s="259" t="s">
        <v>392</v>
      </c>
      <c r="E151" s="260" t="s">
        <v>1239</v>
      </c>
      <c r="F151" s="261" t="s">
        <v>1240</v>
      </c>
      <c r="G151" s="262" t="s">
        <v>1173</v>
      </c>
      <c r="H151" s="263">
        <v>25</v>
      </c>
      <c r="I151" s="264"/>
      <c r="J151" s="265">
        <f>ROUND(I151*H151,2)</f>
        <v>0</v>
      </c>
      <c r="K151" s="266"/>
      <c r="L151" s="267"/>
      <c r="M151" s="268" t="s">
        <v>1</v>
      </c>
      <c r="N151" s="269" t="s">
        <v>45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187</v>
      </c>
      <c r="AT151" s="230" t="s">
        <v>392</v>
      </c>
      <c r="AU151" s="230" t="s">
        <v>90</v>
      </c>
      <c r="AY151" s="16" t="s">
        <v>148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88</v>
      </c>
      <c r="BK151" s="231">
        <f>ROUND(I151*H151,2)</f>
        <v>0</v>
      </c>
      <c r="BL151" s="16" t="s">
        <v>154</v>
      </c>
      <c r="BM151" s="230" t="s">
        <v>1241</v>
      </c>
    </row>
    <row r="152" s="2" customFormat="1" ht="16.5" customHeight="1">
      <c r="A152" s="37"/>
      <c r="B152" s="38"/>
      <c r="C152" s="259" t="s">
        <v>263</v>
      </c>
      <c r="D152" s="259" t="s">
        <v>392</v>
      </c>
      <c r="E152" s="260" t="s">
        <v>1242</v>
      </c>
      <c r="F152" s="261" t="s">
        <v>1243</v>
      </c>
      <c r="G152" s="262" t="s">
        <v>1173</v>
      </c>
      <c r="H152" s="263">
        <v>13</v>
      </c>
      <c r="I152" s="264"/>
      <c r="J152" s="265">
        <f>ROUND(I152*H152,2)</f>
        <v>0</v>
      </c>
      <c r="K152" s="266"/>
      <c r="L152" s="267"/>
      <c r="M152" s="268" t="s">
        <v>1</v>
      </c>
      <c r="N152" s="269" t="s">
        <v>45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187</v>
      </c>
      <c r="AT152" s="230" t="s">
        <v>392</v>
      </c>
      <c r="AU152" s="230" t="s">
        <v>90</v>
      </c>
      <c r="AY152" s="16" t="s">
        <v>148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88</v>
      </c>
      <c r="BK152" s="231">
        <f>ROUND(I152*H152,2)</f>
        <v>0</v>
      </c>
      <c r="BL152" s="16" t="s">
        <v>154</v>
      </c>
      <c r="BM152" s="230" t="s">
        <v>1244</v>
      </c>
    </row>
    <row r="153" s="2" customFormat="1" ht="16.5" customHeight="1">
      <c r="A153" s="37"/>
      <c r="B153" s="38"/>
      <c r="C153" s="259" t="s">
        <v>268</v>
      </c>
      <c r="D153" s="259" t="s">
        <v>392</v>
      </c>
      <c r="E153" s="260" t="s">
        <v>1245</v>
      </c>
      <c r="F153" s="261" t="s">
        <v>1246</v>
      </c>
      <c r="G153" s="262" t="s">
        <v>1173</v>
      </c>
      <c r="H153" s="263">
        <v>12</v>
      </c>
      <c r="I153" s="264"/>
      <c r="J153" s="265">
        <f>ROUND(I153*H153,2)</f>
        <v>0</v>
      </c>
      <c r="K153" s="266"/>
      <c r="L153" s="267"/>
      <c r="M153" s="268" t="s">
        <v>1</v>
      </c>
      <c r="N153" s="269" t="s">
        <v>45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187</v>
      </c>
      <c r="AT153" s="230" t="s">
        <v>392</v>
      </c>
      <c r="AU153" s="230" t="s">
        <v>90</v>
      </c>
      <c r="AY153" s="16" t="s">
        <v>148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88</v>
      </c>
      <c r="BK153" s="231">
        <f>ROUND(I153*H153,2)</f>
        <v>0</v>
      </c>
      <c r="BL153" s="16" t="s">
        <v>154</v>
      </c>
      <c r="BM153" s="230" t="s">
        <v>1247</v>
      </c>
    </row>
    <row r="154" s="2" customFormat="1" ht="16.5" customHeight="1">
      <c r="A154" s="37"/>
      <c r="B154" s="38"/>
      <c r="C154" s="259" t="s">
        <v>273</v>
      </c>
      <c r="D154" s="259" t="s">
        <v>392</v>
      </c>
      <c r="E154" s="260" t="s">
        <v>1248</v>
      </c>
      <c r="F154" s="261" t="s">
        <v>1249</v>
      </c>
      <c r="G154" s="262" t="s">
        <v>1173</v>
      </c>
      <c r="H154" s="263">
        <v>11</v>
      </c>
      <c r="I154" s="264"/>
      <c r="J154" s="265">
        <f>ROUND(I154*H154,2)</f>
        <v>0</v>
      </c>
      <c r="K154" s="266"/>
      <c r="L154" s="267"/>
      <c r="M154" s="268" t="s">
        <v>1</v>
      </c>
      <c r="N154" s="269" t="s">
        <v>45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187</v>
      </c>
      <c r="AT154" s="230" t="s">
        <v>392</v>
      </c>
      <c r="AU154" s="230" t="s">
        <v>90</v>
      </c>
      <c r="AY154" s="16" t="s">
        <v>148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88</v>
      </c>
      <c r="BK154" s="231">
        <f>ROUND(I154*H154,2)</f>
        <v>0</v>
      </c>
      <c r="BL154" s="16" t="s">
        <v>154</v>
      </c>
      <c r="BM154" s="230" t="s">
        <v>1250</v>
      </c>
    </row>
    <row r="155" s="2" customFormat="1" ht="16.5" customHeight="1">
      <c r="A155" s="37"/>
      <c r="B155" s="38"/>
      <c r="C155" s="259" t="s">
        <v>278</v>
      </c>
      <c r="D155" s="259" t="s">
        <v>392</v>
      </c>
      <c r="E155" s="260" t="s">
        <v>1251</v>
      </c>
      <c r="F155" s="261" t="s">
        <v>1252</v>
      </c>
      <c r="G155" s="262" t="s">
        <v>1173</v>
      </c>
      <c r="H155" s="263">
        <v>2</v>
      </c>
      <c r="I155" s="264"/>
      <c r="J155" s="265">
        <f>ROUND(I155*H155,2)</f>
        <v>0</v>
      </c>
      <c r="K155" s="266"/>
      <c r="L155" s="267"/>
      <c r="M155" s="268" t="s">
        <v>1</v>
      </c>
      <c r="N155" s="269" t="s">
        <v>45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187</v>
      </c>
      <c r="AT155" s="230" t="s">
        <v>392</v>
      </c>
      <c r="AU155" s="230" t="s">
        <v>90</v>
      </c>
      <c r="AY155" s="16" t="s">
        <v>148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88</v>
      </c>
      <c r="BK155" s="231">
        <f>ROUND(I155*H155,2)</f>
        <v>0</v>
      </c>
      <c r="BL155" s="16" t="s">
        <v>154</v>
      </c>
      <c r="BM155" s="230" t="s">
        <v>1253</v>
      </c>
    </row>
    <row r="156" s="2" customFormat="1" ht="24.15" customHeight="1">
      <c r="A156" s="37"/>
      <c r="B156" s="38"/>
      <c r="C156" s="259" t="s">
        <v>283</v>
      </c>
      <c r="D156" s="259" t="s">
        <v>392</v>
      </c>
      <c r="E156" s="260" t="s">
        <v>1254</v>
      </c>
      <c r="F156" s="261" t="s">
        <v>1255</v>
      </c>
      <c r="G156" s="262" t="s">
        <v>1173</v>
      </c>
      <c r="H156" s="263">
        <v>3</v>
      </c>
      <c r="I156" s="264"/>
      <c r="J156" s="265">
        <f>ROUND(I156*H156,2)</f>
        <v>0</v>
      </c>
      <c r="K156" s="266"/>
      <c r="L156" s="267"/>
      <c r="M156" s="268" t="s">
        <v>1</v>
      </c>
      <c r="N156" s="269" t="s">
        <v>45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187</v>
      </c>
      <c r="AT156" s="230" t="s">
        <v>392</v>
      </c>
      <c r="AU156" s="230" t="s">
        <v>90</v>
      </c>
      <c r="AY156" s="16" t="s">
        <v>148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88</v>
      </c>
      <c r="BK156" s="231">
        <f>ROUND(I156*H156,2)</f>
        <v>0</v>
      </c>
      <c r="BL156" s="16" t="s">
        <v>154</v>
      </c>
      <c r="BM156" s="230" t="s">
        <v>1256</v>
      </c>
    </row>
    <row r="157" s="2" customFormat="1" ht="24.15" customHeight="1">
      <c r="A157" s="37"/>
      <c r="B157" s="38"/>
      <c r="C157" s="259" t="s">
        <v>287</v>
      </c>
      <c r="D157" s="259" t="s">
        <v>392</v>
      </c>
      <c r="E157" s="260" t="s">
        <v>1257</v>
      </c>
      <c r="F157" s="261" t="s">
        <v>1258</v>
      </c>
      <c r="G157" s="262" t="s">
        <v>1173</v>
      </c>
      <c r="H157" s="263">
        <v>1</v>
      </c>
      <c r="I157" s="264"/>
      <c r="J157" s="265">
        <f>ROUND(I157*H157,2)</f>
        <v>0</v>
      </c>
      <c r="K157" s="266"/>
      <c r="L157" s="267"/>
      <c r="M157" s="268" t="s">
        <v>1</v>
      </c>
      <c r="N157" s="269" t="s">
        <v>45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187</v>
      </c>
      <c r="AT157" s="230" t="s">
        <v>392</v>
      </c>
      <c r="AU157" s="230" t="s">
        <v>90</v>
      </c>
      <c r="AY157" s="16" t="s">
        <v>148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88</v>
      </c>
      <c r="BK157" s="231">
        <f>ROUND(I157*H157,2)</f>
        <v>0</v>
      </c>
      <c r="BL157" s="16" t="s">
        <v>154</v>
      </c>
      <c r="BM157" s="230" t="s">
        <v>1259</v>
      </c>
    </row>
    <row r="158" s="12" customFormat="1" ht="22.8" customHeight="1">
      <c r="A158" s="12"/>
      <c r="B158" s="202"/>
      <c r="C158" s="203"/>
      <c r="D158" s="204" t="s">
        <v>79</v>
      </c>
      <c r="E158" s="216" t="s">
        <v>1260</v>
      </c>
      <c r="F158" s="216" t="s">
        <v>1261</v>
      </c>
      <c r="G158" s="203"/>
      <c r="H158" s="203"/>
      <c r="I158" s="206"/>
      <c r="J158" s="217">
        <f>BK158</f>
        <v>0</v>
      </c>
      <c r="K158" s="203"/>
      <c r="L158" s="208"/>
      <c r="M158" s="209"/>
      <c r="N158" s="210"/>
      <c r="O158" s="210"/>
      <c r="P158" s="211">
        <f>SUM(P159:P187)</f>
        <v>0</v>
      </c>
      <c r="Q158" s="210"/>
      <c r="R158" s="211">
        <f>SUM(R159:R187)</f>
        <v>0</v>
      </c>
      <c r="S158" s="210"/>
      <c r="T158" s="212">
        <f>SUM(T159:T187)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3" t="s">
        <v>88</v>
      </c>
      <c r="AT158" s="214" t="s">
        <v>79</v>
      </c>
      <c r="AU158" s="214" t="s">
        <v>88</v>
      </c>
      <c r="AY158" s="213" t="s">
        <v>148</v>
      </c>
      <c r="BK158" s="215">
        <f>SUM(BK159:BK187)</f>
        <v>0</v>
      </c>
    </row>
    <row r="159" s="2" customFormat="1" ht="24.9" customHeight="1">
      <c r="A159" s="37"/>
      <c r="B159" s="38"/>
      <c r="C159" s="259" t="s">
        <v>291</v>
      </c>
      <c r="D159" s="259" t="s">
        <v>392</v>
      </c>
      <c r="E159" s="260" t="s">
        <v>1262</v>
      </c>
      <c r="F159" s="261" t="s">
        <v>1263</v>
      </c>
      <c r="G159" s="262" t="s">
        <v>1173</v>
      </c>
      <c r="H159" s="263">
        <v>19</v>
      </c>
      <c r="I159" s="264"/>
      <c r="J159" s="265">
        <f>ROUND(I159*H159,2)</f>
        <v>0</v>
      </c>
      <c r="K159" s="266"/>
      <c r="L159" s="267"/>
      <c r="M159" s="268" t="s">
        <v>1</v>
      </c>
      <c r="N159" s="269" t="s">
        <v>45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187</v>
      </c>
      <c r="AT159" s="230" t="s">
        <v>392</v>
      </c>
      <c r="AU159" s="230" t="s">
        <v>90</v>
      </c>
      <c r="AY159" s="16" t="s">
        <v>148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88</v>
      </c>
      <c r="BK159" s="231">
        <f>ROUND(I159*H159,2)</f>
        <v>0</v>
      </c>
      <c r="BL159" s="16" t="s">
        <v>154</v>
      </c>
      <c r="BM159" s="230" t="s">
        <v>1264</v>
      </c>
    </row>
    <row r="160" s="2" customFormat="1" ht="16.5" customHeight="1">
      <c r="A160" s="37"/>
      <c r="B160" s="38"/>
      <c r="C160" s="259" t="s">
        <v>295</v>
      </c>
      <c r="D160" s="259" t="s">
        <v>392</v>
      </c>
      <c r="E160" s="260" t="s">
        <v>1265</v>
      </c>
      <c r="F160" s="261" t="s">
        <v>1266</v>
      </c>
      <c r="G160" s="262" t="s">
        <v>1173</v>
      </c>
      <c r="H160" s="263">
        <v>3</v>
      </c>
      <c r="I160" s="264"/>
      <c r="J160" s="265">
        <f>ROUND(I160*H160,2)</f>
        <v>0</v>
      </c>
      <c r="K160" s="266"/>
      <c r="L160" s="267"/>
      <c r="M160" s="268" t="s">
        <v>1</v>
      </c>
      <c r="N160" s="269" t="s">
        <v>45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187</v>
      </c>
      <c r="AT160" s="230" t="s">
        <v>392</v>
      </c>
      <c r="AU160" s="230" t="s">
        <v>90</v>
      </c>
      <c r="AY160" s="16" t="s">
        <v>148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88</v>
      </c>
      <c r="BK160" s="231">
        <f>ROUND(I160*H160,2)</f>
        <v>0</v>
      </c>
      <c r="BL160" s="16" t="s">
        <v>154</v>
      </c>
      <c r="BM160" s="230" t="s">
        <v>1267</v>
      </c>
    </row>
    <row r="161" s="2" customFormat="1" ht="16.5" customHeight="1">
      <c r="A161" s="37"/>
      <c r="B161" s="38"/>
      <c r="C161" s="259" t="s">
        <v>299</v>
      </c>
      <c r="D161" s="259" t="s">
        <v>392</v>
      </c>
      <c r="E161" s="260" t="s">
        <v>1268</v>
      </c>
      <c r="F161" s="261" t="s">
        <v>1269</v>
      </c>
      <c r="G161" s="262" t="s">
        <v>1173</v>
      </c>
      <c r="H161" s="263">
        <v>8</v>
      </c>
      <c r="I161" s="264"/>
      <c r="J161" s="265">
        <f>ROUND(I161*H161,2)</f>
        <v>0</v>
      </c>
      <c r="K161" s="266"/>
      <c r="L161" s="267"/>
      <c r="M161" s="268" t="s">
        <v>1</v>
      </c>
      <c r="N161" s="269" t="s">
        <v>45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187</v>
      </c>
      <c r="AT161" s="230" t="s">
        <v>392</v>
      </c>
      <c r="AU161" s="230" t="s">
        <v>90</v>
      </c>
      <c r="AY161" s="16" t="s">
        <v>148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88</v>
      </c>
      <c r="BK161" s="231">
        <f>ROUND(I161*H161,2)</f>
        <v>0</v>
      </c>
      <c r="BL161" s="16" t="s">
        <v>154</v>
      </c>
      <c r="BM161" s="230" t="s">
        <v>1270</v>
      </c>
    </row>
    <row r="162" s="2" customFormat="1" ht="16.5" customHeight="1">
      <c r="A162" s="37"/>
      <c r="B162" s="38"/>
      <c r="C162" s="259" t="s">
        <v>303</v>
      </c>
      <c r="D162" s="259" t="s">
        <v>392</v>
      </c>
      <c r="E162" s="260" t="s">
        <v>1271</v>
      </c>
      <c r="F162" s="261" t="s">
        <v>1272</v>
      </c>
      <c r="G162" s="262" t="s">
        <v>1173</v>
      </c>
      <c r="H162" s="263">
        <v>5</v>
      </c>
      <c r="I162" s="264"/>
      <c r="J162" s="265">
        <f>ROUND(I162*H162,2)</f>
        <v>0</v>
      </c>
      <c r="K162" s="266"/>
      <c r="L162" s="267"/>
      <c r="M162" s="268" t="s">
        <v>1</v>
      </c>
      <c r="N162" s="269" t="s">
        <v>45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187</v>
      </c>
      <c r="AT162" s="230" t="s">
        <v>392</v>
      </c>
      <c r="AU162" s="230" t="s">
        <v>90</v>
      </c>
      <c r="AY162" s="16" t="s">
        <v>148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88</v>
      </c>
      <c r="BK162" s="231">
        <f>ROUND(I162*H162,2)</f>
        <v>0</v>
      </c>
      <c r="BL162" s="16" t="s">
        <v>154</v>
      </c>
      <c r="BM162" s="230" t="s">
        <v>1273</v>
      </c>
    </row>
    <row r="163" s="2" customFormat="1" ht="16.5" customHeight="1">
      <c r="A163" s="37"/>
      <c r="B163" s="38"/>
      <c r="C163" s="259" t="s">
        <v>307</v>
      </c>
      <c r="D163" s="259" t="s">
        <v>392</v>
      </c>
      <c r="E163" s="260" t="s">
        <v>1274</v>
      </c>
      <c r="F163" s="261" t="s">
        <v>1275</v>
      </c>
      <c r="G163" s="262" t="s">
        <v>1173</v>
      </c>
      <c r="H163" s="263">
        <v>1</v>
      </c>
      <c r="I163" s="264"/>
      <c r="J163" s="265">
        <f>ROUND(I163*H163,2)</f>
        <v>0</v>
      </c>
      <c r="K163" s="266"/>
      <c r="L163" s="267"/>
      <c r="M163" s="268" t="s">
        <v>1</v>
      </c>
      <c r="N163" s="269" t="s">
        <v>45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187</v>
      </c>
      <c r="AT163" s="230" t="s">
        <v>392</v>
      </c>
      <c r="AU163" s="230" t="s">
        <v>90</v>
      </c>
      <c r="AY163" s="16" t="s">
        <v>148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88</v>
      </c>
      <c r="BK163" s="231">
        <f>ROUND(I163*H163,2)</f>
        <v>0</v>
      </c>
      <c r="BL163" s="16" t="s">
        <v>154</v>
      </c>
      <c r="BM163" s="230" t="s">
        <v>1276</v>
      </c>
    </row>
    <row r="164" s="2" customFormat="1" ht="16.5" customHeight="1">
      <c r="A164" s="37"/>
      <c r="B164" s="38"/>
      <c r="C164" s="259" t="s">
        <v>309</v>
      </c>
      <c r="D164" s="259" t="s">
        <v>392</v>
      </c>
      <c r="E164" s="260" t="s">
        <v>1277</v>
      </c>
      <c r="F164" s="261" t="s">
        <v>1278</v>
      </c>
      <c r="G164" s="262" t="s">
        <v>1173</v>
      </c>
      <c r="H164" s="263">
        <v>4</v>
      </c>
      <c r="I164" s="264"/>
      <c r="J164" s="265">
        <f>ROUND(I164*H164,2)</f>
        <v>0</v>
      </c>
      <c r="K164" s="266"/>
      <c r="L164" s="267"/>
      <c r="M164" s="268" t="s">
        <v>1</v>
      </c>
      <c r="N164" s="269" t="s">
        <v>45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187</v>
      </c>
      <c r="AT164" s="230" t="s">
        <v>392</v>
      </c>
      <c r="AU164" s="230" t="s">
        <v>90</v>
      </c>
      <c r="AY164" s="16" t="s">
        <v>148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88</v>
      </c>
      <c r="BK164" s="231">
        <f>ROUND(I164*H164,2)</f>
        <v>0</v>
      </c>
      <c r="BL164" s="16" t="s">
        <v>154</v>
      </c>
      <c r="BM164" s="230" t="s">
        <v>1279</v>
      </c>
    </row>
    <row r="165" s="2" customFormat="1" ht="16.5" customHeight="1">
      <c r="A165" s="37"/>
      <c r="B165" s="38"/>
      <c r="C165" s="259" t="s">
        <v>311</v>
      </c>
      <c r="D165" s="259" t="s">
        <v>392</v>
      </c>
      <c r="E165" s="260" t="s">
        <v>1280</v>
      </c>
      <c r="F165" s="261" t="s">
        <v>1281</v>
      </c>
      <c r="G165" s="262" t="s">
        <v>1173</v>
      </c>
      <c r="H165" s="263">
        <v>44</v>
      </c>
      <c r="I165" s="264"/>
      <c r="J165" s="265">
        <f>ROUND(I165*H165,2)</f>
        <v>0</v>
      </c>
      <c r="K165" s="266"/>
      <c r="L165" s="267"/>
      <c r="M165" s="268" t="s">
        <v>1</v>
      </c>
      <c r="N165" s="269" t="s">
        <v>45</v>
      </c>
      <c r="O165" s="90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187</v>
      </c>
      <c r="AT165" s="230" t="s">
        <v>392</v>
      </c>
      <c r="AU165" s="230" t="s">
        <v>90</v>
      </c>
      <c r="AY165" s="16" t="s">
        <v>148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88</v>
      </c>
      <c r="BK165" s="231">
        <f>ROUND(I165*H165,2)</f>
        <v>0</v>
      </c>
      <c r="BL165" s="16" t="s">
        <v>154</v>
      </c>
      <c r="BM165" s="230" t="s">
        <v>1282</v>
      </c>
    </row>
    <row r="166" s="2" customFormat="1" ht="16.5" customHeight="1">
      <c r="A166" s="37"/>
      <c r="B166" s="38"/>
      <c r="C166" s="259" t="s">
        <v>315</v>
      </c>
      <c r="D166" s="259" t="s">
        <v>392</v>
      </c>
      <c r="E166" s="260" t="s">
        <v>1283</v>
      </c>
      <c r="F166" s="261" t="s">
        <v>1284</v>
      </c>
      <c r="G166" s="262" t="s">
        <v>1173</v>
      </c>
      <c r="H166" s="263">
        <v>2</v>
      </c>
      <c r="I166" s="264"/>
      <c r="J166" s="265">
        <f>ROUND(I166*H166,2)</f>
        <v>0</v>
      </c>
      <c r="K166" s="266"/>
      <c r="L166" s="267"/>
      <c r="M166" s="268" t="s">
        <v>1</v>
      </c>
      <c r="N166" s="269" t="s">
        <v>45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187</v>
      </c>
      <c r="AT166" s="230" t="s">
        <v>392</v>
      </c>
      <c r="AU166" s="230" t="s">
        <v>90</v>
      </c>
      <c r="AY166" s="16" t="s">
        <v>148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88</v>
      </c>
      <c r="BK166" s="231">
        <f>ROUND(I166*H166,2)</f>
        <v>0</v>
      </c>
      <c r="BL166" s="16" t="s">
        <v>154</v>
      </c>
      <c r="BM166" s="230" t="s">
        <v>1285</v>
      </c>
    </row>
    <row r="167" s="2" customFormat="1" ht="16.5" customHeight="1">
      <c r="A167" s="37"/>
      <c r="B167" s="38"/>
      <c r="C167" s="259" t="s">
        <v>319</v>
      </c>
      <c r="D167" s="259" t="s">
        <v>392</v>
      </c>
      <c r="E167" s="260" t="s">
        <v>1286</v>
      </c>
      <c r="F167" s="261" t="s">
        <v>1287</v>
      </c>
      <c r="G167" s="262" t="s">
        <v>1173</v>
      </c>
      <c r="H167" s="263">
        <v>1</v>
      </c>
      <c r="I167" s="264"/>
      <c r="J167" s="265">
        <f>ROUND(I167*H167,2)</f>
        <v>0</v>
      </c>
      <c r="K167" s="266"/>
      <c r="L167" s="267"/>
      <c r="M167" s="268" t="s">
        <v>1</v>
      </c>
      <c r="N167" s="269" t="s">
        <v>45</v>
      </c>
      <c r="O167" s="90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187</v>
      </c>
      <c r="AT167" s="230" t="s">
        <v>392</v>
      </c>
      <c r="AU167" s="230" t="s">
        <v>90</v>
      </c>
      <c r="AY167" s="16" t="s">
        <v>148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88</v>
      </c>
      <c r="BK167" s="231">
        <f>ROUND(I167*H167,2)</f>
        <v>0</v>
      </c>
      <c r="BL167" s="16" t="s">
        <v>154</v>
      </c>
      <c r="BM167" s="230" t="s">
        <v>1288</v>
      </c>
    </row>
    <row r="168" s="2" customFormat="1" ht="16.5" customHeight="1">
      <c r="A168" s="37"/>
      <c r="B168" s="38"/>
      <c r="C168" s="259" t="s">
        <v>324</v>
      </c>
      <c r="D168" s="259" t="s">
        <v>392</v>
      </c>
      <c r="E168" s="260" t="s">
        <v>1289</v>
      </c>
      <c r="F168" s="261" t="s">
        <v>1290</v>
      </c>
      <c r="G168" s="262" t="s">
        <v>1173</v>
      </c>
      <c r="H168" s="263">
        <v>6</v>
      </c>
      <c r="I168" s="264"/>
      <c r="J168" s="265">
        <f>ROUND(I168*H168,2)</f>
        <v>0</v>
      </c>
      <c r="K168" s="266"/>
      <c r="L168" s="267"/>
      <c r="M168" s="268" t="s">
        <v>1</v>
      </c>
      <c r="N168" s="269" t="s">
        <v>45</v>
      </c>
      <c r="O168" s="90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187</v>
      </c>
      <c r="AT168" s="230" t="s">
        <v>392</v>
      </c>
      <c r="AU168" s="230" t="s">
        <v>90</v>
      </c>
      <c r="AY168" s="16" t="s">
        <v>148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88</v>
      </c>
      <c r="BK168" s="231">
        <f>ROUND(I168*H168,2)</f>
        <v>0</v>
      </c>
      <c r="BL168" s="16" t="s">
        <v>154</v>
      </c>
      <c r="BM168" s="230" t="s">
        <v>1291</v>
      </c>
    </row>
    <row r="169" s="2" customFormat="1" ht="16.5" customHeight="1">
      <c r="A169" s="37"/>
      <c r="B169" s="38"/>
      <c r="C169" s="259" t="s">
        <v>330</v>
      </c>
      <c r="D169" s="259" t="s">
        <v>392</v>
      </c>
      <c r="E169" s="260" t="s">
        <v>1292</v>
      </c>
      <c r="F169" s="261" t="s">
        <v>1293</v>
      </c>
      <c r="G169" s="262" t="s">
        <v>1173</v>
      </c>
      <c r="H169" s="263">
        <v>1</v>
      </c>
      <c r="I169" s="264"/>
      <c r="J169" s="265">
        <f>ROUND(I169*H169,2)</f>
        <v>0</v>
      </c>
      <c r="K169" s="266"/>
      <c r="L169" s="267"/>
      <c r="M169" s="268" t="s">
        <v>1</v>
      </c>
      <c r="N169" s="269" t="s">
        <v>45</v>
      </c>
      <c r="O169" s="90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187</v>
      </c>
      <c r="AT169" s="230" t="s">
        <v>392</v>
      </c>
      <c r="AU169" s="230" t="s">
        <v>90</v>
      </c>
      <c r="AY169" s="16" t="s">
        <v>148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88</v>
      </c>
      <c r="BK169" s="231">
        <f>ROUND(I169*H169,2)</f>
        <v>0</v>
      </c>
      <c r="BL169" s="16" t="s">
        <v>154</v>
      </c>
      <c r="BM169" s="230" t="s">
        <v>1294</v>
      </c>
    </row>
    <row r="170" s="2" customFormat="1" ht="16.5" customHeight="1">
      <c r="A170" s="37"/>
      <c r="B170" s="38"/>
      <c r="C170" s="259" t="s">
        <v>335</v>
      </c>
      <c r="D170" s="259" t="s">
        <v>392</v>
      </c>
      <c r="E170" s="260" t="s">
        <v>1295</v>
      </c>
      <c r="F170" s="261" t="s">
        <v>1296</v>
      </c>
      <c r="G170" s="262" t="s">
        <v>1173</v>
      </c>
      <c r="H170" s="263">
        <v>5</v>
      </c>
      <c r="I170" s="264"/>
      <c r="J170" s="265">
        <f>ROUND(I170*H170,2)</f>
        <v>0</v>
      </c>
      <c r="K170" s="266"/>
      <c r="L170" s="267"/>
      <c r="M170" s="268" t="s">
        <v>1</v>
      </c>
      <c r="N170" s="269" t="s">
        <v>45</v>
      </c>
      <c r="O170" s="90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187</v>
      </c>
      <c r="AT170" s="230" t="s">
        <v>392</v>
      </c>
      <c r="AU170" s="230" t="s">
        <v>90</v>
      </c>
      <c r="AY170" s="16" t="s">
        <v>148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88</v>
      </c>
      <c r="BK170" s="231">
        <f>ROUND(I170*H170,2)</f>
        <v>0</v>
      </c>
      <c r="BL170" s="16" t="s">
        <v>154</v>
      </c>
      <c r="BM170" s="230" t="s">
        <v>1297</v>
      </c>
    </row>
    <row r="171" s="2" customFormat="1" ht="16.5" customHeight="1">
      <c r="A171" s="37"/>
      <c r="B171" s="38"/>
      <c r="C171" s="259" t="s">
        <v>339</v>
      </c>
      <c r="D171" s="259" t="s">
        <v>392</v>
      </c>
      <c r="E171" s="260" t="s">
        <v>1298</v>
      </c>
      <c r="F171" s="261" t="s">
        <v>1299</v>
      </c>
      <c r="G171" s="262" t="s">
        <v>1173</v>
      </c>
      <c r="H171" s="263">
        <v>1</v>
      </c>
      <c r="I171" s="264"/>
      <c r="J171" s="265">
        <f>ROUND(I171*H171,2)</f>
        <v>0</v>
      </c>
      <c r="K171" s="266"/>
      <c r="L171" s="267"/>
      <c r="M171" s="268" t="s">
        <v>1</v>
      </c>
      <c r="N171" s="269" t="s">
        <v>45</v>
      </c>
      <c r="O171" s="90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187</v>
      </c>
      <c r="AT171" s="230" t="s">
        <v>392</v>
      </c>
      <c r="AU171" s="230" t="s">
        <v>90</v>
      </c>
      <c r="AY171" s="16" t="s">
        <v>148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88</v>
      </c>
      <c r="BK171" s="231">
        <f>ROUND(I171*H171,2)</f>
        <v>0</v>
      </c>
      <c r="BL171" s="16" t="s">
        <v>154</v>
      </c>
      <c r="BM171" s="230" t="s">
        <v>1300</v>
      </c>
    </row>
    <row r="172" s="2" customFormat="1" ht="16.5" customHeight="1">
      <c r="A172" s="37"/>
      <c r="B172" s="38"/>
      <c r="C172" s="259" t="s">
        <v>343</v>
      </c>
      <c r="D172" s="259" t="s">
        <v>392</v>
      </c>
      <c r="E172" s="260" t="s">
        <v>1301</v>
      </c>
      <c r="F172" s="261" t="s">
        <v>1302</v>
      </c>
      <c r="G172" s="262" t="s">
        <v>1173</v>
      </c>
      <c r="H172" s="263">
        <v>3</v>
      </c>
      <c r="I172" s="264"/>
      <c r="J172" s="265">
        <f>ROUND(I172*H172,2)</f>
        <v>0</v>
      </c>
      <c r="K172" s="266"/>
      <c r="L172" s="267"/>
      <c r="M172" s="268" t="s">
        <v>1</v>
      </c>
      <c r="N172" s="269" t="s">
        <v>45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187</v>
      </c>
      <c r="AT172" s="230" t="s">
        <v>392</v>
      </c>
      <c r="AU172" s="230" t="s">
        <v>90</v>
      </c>
      <c r="AY172" s="16" t="s">
        <v>148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88</v>
      </c>
      <c r="BK172" s="231">
        <f>ROUND(I172*H172,2)</f>
        <v>0</v>
      </c>
      <c r="BL172" s="16" t="s">
        <v>154</v>
      </c>
      <c r="BM172" s="230" t="s">
        <v>1303</v>
      </c>
    </row>
    <row r="173" s="2" customFormat="1" ht="16.5" customHeight="1">
      <c r="A173" s="37"/>
      <c r="B173" s="38"/>
      <c r="C173" s="259" t="s">
        <v>348</v>
      </c>
      <c r="D173" s="259" t="s">
        <v>392</v>
      </c>
      <c r="E173" s="260" t="s">
        <v>1304</v>
      </c>
      <c r="F173" s="261" t="s">
        <v>1305</v>
      </c>
      <c r="G173" s="262" t="s">
        <v>1173</v>
      </c>
      <c r="H173" s="263">
        <v>2</v>
      </c>
      <c r="I173" s="264"/>
      <c r="J173" s="265">
        <f>ROUND(I173*H173,2)</f>
        <v>0</v>
      </c>
      <c r="K173" s="266"/>
      <c r="L173" s="267"/>
      <c r="M173" s="268" t="s">
        <v>1</v>
      </c>
      <c r="N173" s="269" t="s">
        <v>45</v>
      </c>
      <c r="O173" s="90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187</v>
      </c>
      <c r="AT173" s="230" t="s">
        <v>392</v>
      </c>
      <c r="AU173" s="230" t="s">
        <v>90</v>
      </c>
      <c r="AY173" s="16" t="s">
        <v>148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88</v>
      </c>
      <c r="BK173" s="231">
        <f>ROUND(I173*H173,2)</f>
        <v>0</v>
      </c>
      <c r="BL173" s="16" t="s">
        <v>154</v>
      </c>
      <c r="BM173" s="230" t="s">
        <v>1306</v>
      </c>
    </row>
    <row r="174" s="2" customFormat="1" ht="16.5" customHeight="1">
      <c r="A174" s="37"/>
      <c r="B174" s="38"/>
      <c r="C174" s="259" t="s">
        <v>353</v>
      </c>
      <c r="D174" s="259" t="s">
        <v>392</v>
      </c>
      <c r="E174" s="260" t="s">
        <v>1307</v>
      </c>
      <c r="F174" s="261" t="s">
        <v>1308</v>
      </c>
      <c r="G174" s="262" t="s">
        <v>1173</v>
      </c>
      <c r="H174" s="263">
        <v>2</v>
      </c>
      <c r="I174" s="264"/>
      <c r="J174" s="265">
        <f>ROUND(I174*H174,2)</f>
        <v>0</v>
      </c>
      <c r="K174" s="266"/>
      <c r="L174" s="267"/>
      <c r="M174" s="268" t="s">
        <v>1</v>
      </c>
      <c r="N174" s="269" t="s">
        <v>45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187</v>
      </c>
      <c r="AT174" s="230" t="s">
        <v>392</v>
      </c>
      <c r="AU174" s="230" t="s">
        <v>90</v>
      </c>
      <c r="AY174" s="16" t="s">
        <v>148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88</v>
      </c>
      <c r="BK174" s="231">
        <f>ROUND(I174*H174,2)</f>
        <v>0</v>
      </c>
      <c r="BL174" s="16" t="s">
        <v>154</v>
      </c>
      <c r="BM174" s="230" t="s">
        <v>1309</v>
      </c>
    </row>
    <row r="175" s="2" customFormat="1" ht="16.5" customHeight="1">
      <c r="A175" s="37"/>
      <c r="B175" s="38"/>
      <c r="C175" s="259" t="s">
        <v>358</v>
      </c>
      <c r="D175" s="259" t="s">
        <v>392</v>
      </c>
      <c r="E175" s="260" t="s">
        <v>1310</v>
      </c>
      <c r="F175" s="261" t="s">
        <v>1311</v>
      </c>
      <c r="G175" s="262" t="s">
        <v>1173</v>
      </c>
      <c r="H175" s="263">
        <v>2</v>
      </c>
      <c r="I175" s="264"/>
      <c r="J175" s="265">
        <f>ROUND(I175*H175,2)</f>
        <v>0</v>
      </c>
      <c r="K175" s="266"/>
      <c r="L175" s="267"/>
      <c r="M175" s="268" t="s">
        <v>1</v>
      </c>
      <c r="N175" s="269" t="s">
        <v>45</v>
      </c>
      <c r="O175" s="90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187</v>
      </c>
      <c r="AT175" s="230" t="s">
        <v>392</v>
      </c>
      <c r="AU175" s="230" t="s">
        <v>90</v>
      </c>
      <c r="AY175" s="16" t="s">
        <v>148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88</v>
      </c>
      <c r="BK175" s="231">
        <f>ROUND(I175*H175,2)</f>
        <v>0</v>
      </c>
      <c r="BL175" s="16" t="s">
        <v>154</v>
      </c>
      <c r="BM175" s="230" t="s">
        <v>1312</v>
      </c>
    </row>
    <row r="176" s="2" customFormat="1" ht="16.5" customHeight="1">
      <c r="A176" s="37"/>
      <c r="B176" s="38"/>
      <c r="C176" s="259" t="s">
        <v>365</v>
      </c>
      <c r="D176" s="259" t="s">
        <v>392</v>
      </c>
      <c r="E176" s="260" t="s">
        <v>1313</v>
      </c>
      <c r="F176" s="261" t="s">
        <v>1314</v>
      </c>
      <c r="G176" s="262" t="s">
        <v>1173</v>
      </c>
      <c r="H176" s="263">
        <v>2</v>
      </c>
      <c r="I176" s="264"/>
      <c r="J176" s="265">
        <f>ROUND(I176*H176,2)</f>
        <v>0</v>
      </c>
      <c r="K176" s="266"/>
      <c r="L176" s="267"/>
      <c r="M176" s="268" t="s">
        <v>1</v>
      </c>
      <c r="N176" s="269" t="s">
        <v>45</v>
      </c>
      <c r="O176" s="90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187</v>
      </c>
      <c r="AT176" s="230" t="s">
        <v>392</v>
      </c>
      <c r="AU176" s="230" t="s">
        <v>90</v>
      </c>
      <c r="AY176" s="16" t="s">
        <v>148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88</v>
      </c>
      <c r="BK176" s="231">
        <f>ROUND(I176*H176,2)</f>
        <v>0</v>
      </c>
      <c r="BL176" s="16" t="s">
        <v>154</v>
      </c>
      <c r="BM176" s="230" t="s">
        <v>1315</v>
      </c>
    </row>
    <row r="177" s="2" customFormat="1" ht="16.5" customHeight="1">
      <c r="A177" s="37"/>
      <c r="B177" s="38"/>
      <c r="C177" s="259" t="s">
        <v>370</v>
      </c>
      <c r="D177" s="259" t="s">
        <v>392</v>
      </c>
      <c r="E177" s="260" t="s">
        <v>1316</v>
      </c>
      <c r="F177" s="261" t="s">
        <v>1317</v>
      </c>
      <c r="G177" s="262" t="s">
        <v>1173</v>
      </c>
      <c r="H177" s="263">
        <v>2</v>
      </c>
      <c r="I177" s="264"/>
      <c r="J177" s="265">
        <f>ROUND(I177*H177,2)</f>
        <v>0</v>
      </c>
      <c r="K177" s="266"/>
      <c r="L177" s="267"/>
      <c r="M177" s="268" t="s">
        <v>1</v>
      </c>
      <c r="N177" s="269" t="s">
        <v>45</v>
      </c>
      <c r="O177" s="90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187</v>
      </c>
      <c r="AT177" s="230" t="s">
        <v>392</v>
      </c>
      <c r="AU177" s="230" t="s">
        <v>90</v>
      </c>
      <c r="AY177" s="16" t="s">
        <v>148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88</v>
      </c>
      <c r="BK177" s="231">
        <f>ROUND(I177*H177,2)</f>
        <v>0</v>
      </c>
      <c r="BL177" s="16" t="s">
        <v>154</v>
      </c>
      <c r="BM177" s="230" t="s">
        <v>1318</v>
      </c>
    </row>
    <row r="178" s="2" customFormat="1" ht="16.5" customHeight="1">
      <c r="A178" s="37"/>
      <c r="B178" s="38"/>
      <c r="C178" s="259" t="s">
        <v>376</v>
      </c>
      <c r="D178" s="259" t="s">
        <v>392</v>
      </c>
      <c r="E178" s="260" t="s">
        <v>1319</v>
      </c>
      <c r="F178" s="261" t="s">
        <v>1320</v>
      </c>
      <c r="G178" s="262" t="s">
        <v>1173</v>
      </c>
      <c r="H178" s="263">
        <v>1</v>
      </c>
      <c r="I178" s="264"/>
      <c r="J178" s="265">
        <f>ROUND(I178*H178,2)</f>
        <v>0</v>
      </c>
      <c r="K178" s="266"/>
      <c r="L178" s="267"/>
      <c r="M178" s="268" t="s">
        <v>1</v>
      </c>
      <c r="N178" s="269" t="s">
        <v>45</v>
      </c>
      <c r="O178" s="90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187</v>
      </c>
      <c r="AT178" s="230" t="s">
        <v>392</v>
      </c>
      <c r="AU178" s="230" t="s">
        <v>90</v>
      </c>
      <c r="AY178" s="16" t="s">
        <v>148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88</v>
      </c>
      <c r="BK178" s="231">
        <f>ROUND(I178*H178,2)</f>
        <v>0</v>
      </c>
      <c r="BL178" s="16" t="s">
        <v>154</v>
      </c>
      <c r="BM178" s="230" t="s">
        <v>1321</v>
      </c>
    </row>
    <row r="179" s="2" customFormat="1" ht="16.5" customHeight="1">
      <c r="A179" s="37"/>
      <c r="B179" s="38"/>
      <c r="C179" s="259" t="s">
        <v>381</v>
      </c>
      <c r="D179" s="259" t="s">
        <v>392</v>
      </c>
      <c r="E179" s="260" t="s">
        <v>1322</v>
      </c>
      <c r="F179" s="261" t="s">
        <v>1323</v>
      </c>
      <c r="G179" s="262" t="s">
        <v>1173</v>
      </c>
      <c r="H179" s="263">
        <v>1</v>
      </c>
      <c r="I179" s="264"/>
      <c r="J179" s="265">
        <f>ROUND(I179*H179,2)</f>
        <v>0</v>
      </c>
      <c r="K179" s="266"/>
      <c r="L179" s="267"/>
      <c r="M179" s="268" t="s">
        <v>1</v>
      </c>
      <c r="N179" s="269" t="s">
        <v>45</v>
      </c>
      <c r="O179" s="90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187</v>
      </c>
      <c r="AT179" s="230" t="s">
        <v>392</v>
      </c>
      <c r="AU179" s="230" t="s">
        <v>90</v>
      </c>
      <c r="AY179" s="16" t="s">
        <v>148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88</v>
      </c>
      <c r="BK179" s="231">
        <f>ROUND(I179*H179,2)</f>
        <v>0</v>
      </c>
      <c r="BL179" s="16" t="s">
        <v>154</v>
      </c>
      <c r="BM179" s="230" t="s">
        <v>1324</v>
      </c>
    </row>
    <row r="180" s="2" customFormat="1" ht="21.75" customHeight="1">
      <c r="A180" s="37"/>
      <c r="B180" s="38"/>
      <c r="C180" s="259" t="s">
        <v>386</v>
      </c>
      <c r="D180" s="259" t="s">
        <v>392</v>
      </c>
      <c r="E180" s="260" t="s">
        <v>1325</v>
      </c>
      <c r="F180" s="261" t="s">
        <v>1326</v>
      </c>
      <c r="G180" s="262" t="s">
        <v>1173</v>
      </c>
      <c r="H180" s="263">
        <v>27</v>
      </c>
      <c r="I180" s="264"/>
      <c r="J180" s="265">
        <f>ROUND(I180*H180,2)</f>
        <v>0</v>
      </c>
      <c r="K180" s="266"/>
      <c r="L180" s="267"/>
      <c r="M180" s="268" t="s">
        <v>1</v>
      </c>
      <c r="N180" s="269" t="s">
        <v>45</v>
      </c>
      <c r="O180" s="90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187</v>
      </c>
      <c r="AT180" s="230" t="s">
        <v>392</v>
      </c>
      <c r="AU180" s="230" t="s">
        <v>90</v>
      </c>
      <c r="AY180" s="16" t="s">
        <v>148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88</v>
      </c>
      <c r="BK180" s="231">
        <f>ROUND(I180*H180,2)</f>
        <v>0</v>
      </c>
      <c r="BL180" s="16" t="s">
        <v>154</v>
      </c>
      <c r="BM180" s="230" t="s">
        <v>1327</v>
      </c>
    </row>
    <row r="181" s="2" customFormat="1" ht="16.5" customHeight="1">
      <c r="A181" s="37"/>
      <c r="B181" s="38"/>
      <c r="C181" s="259" t="s">
        <v>391</v>
      </c>
      <c r="D181" s="259" t="s">
        <v>392</v>
      </c>
      <c r="E181" s="260" t="s">
        <v>1328</v>
      </c>
      <c r="F181" s="261" t="s">
        <v>1329</v>
      </c>
      <c r="G181" s="262" t="s">
        <v>1173</v>
      </c>
      <c r="H181" s="263">
        <v>1</v>
      </c>
      <c r="I181" s="264"/>
      <c r="J181" s="265">
        <f>ROUND(I181*H181,2)</f>
        <v>0</v>
      </c>
      <c r="K181" s="266"/>
      <c r="L181" s="267"/>
      <c r="M181" s="268" t="s">
        <v>1</v>
      </c>
      <c r="N181" s="269" t="s">
        <v>45</v>
      </c>
      <c r="O181" s="90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187</v>
      </c>
      <c r="AT181" s="230" t="s">
        <v>392</v>
      </c>
      <c r="AU181" s="230" t="s">
        <v>90</v>
      </c>
      <c r="AY181" s="16" t="s">
        <v>148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88</v>
      </c>
      <c r="BK181" s="231">
        <f>ROUND(I181*H181,2)</f>
        <v>0</v>
      </c>
      <c r="BL181" s="16" t="s">
        <v>154</v>
      </c>
      <c r="BM181" s="230" t="s">
        <v>1330</v>
      </c>
    </row>
    <row r="182" s="2" customFormat="1" ht="16.5" customHeight="1">
      <c r="A182" s="37"/>
      <c r="B182" s="38"/>
      <c r="C182" s="259" t="s">
        <v>397</v>
      </c>
      <c r="D182" s="259" t="s">
        <v>392</v>
      </c>
      <c r="E182" s="260" t="s">
        <v>1331</v>
      </c>
      <c r="F182" s="261" t="s">
        <v>1332</v>
      </c>
      <c r="G182" s="262" t="s">
        <v>1173</v>
      </c>
      <c r="H182" s="263">
        <v>113</v>
      </c>
      <c r="I182" s="264"/>
      <c r="J182" s="265">
        <f>ROUND(I182*H182,2)</f>
        <v>0</v>
      </c>
      <c r="K182" s="266"/>
      <c r="L182" s="267"/>
      <c r="M182" s="268" t="s">
        <v>1</v>
      </c>
      <c r="N182" s="269" t="s">
        <v>45</v>
      </c>
      <c r="O182" s="90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187</v>
      </c>
      <c r="AT182" s="230" t="s">
        <v>392</v>
      </c>
      <c r="AU182" s="230" t="s">
        <v>90</v>
      </c>
      <c r="AY182" s="16" t="s">
        <v>148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88</v>
      </c>
      <c r="BK182" s="231">
        <f>ROUND(I182*H182,2)</f>
        <v>0</v>
      </c>
      <c r="BL182" s="16" t="s">
        <v>154</v>
      </c>
      <c r="BM182" s="230" t="s">
        <v>1333</v>
      </c>
    </row>
    <row r="183" s="2" customFormat="1" ht="16.5" customHeight="1">
      <c r="A183" s="37"/>
      <c r="B183" s="38"/>
      <c r="C183" s="259" t="s">
        <v>402</v>
      </c>
      <c r="D183" s="259" t="s">
        <v>392</v>
      </c>
      <c r="E183" s="260" t="s">
        <v>1334</v>
      </c>
      <c r="F183" s="261" t="s">
        <v>1335</v>
      </c>
      <c r="G183" s="262" t="s">
        <v>1173</v>
      </c>
      <c r="H183" s="263">
        <v>120</v>
      </c>
      <c r="I183" s="264"/>
      <c r="J183" s="265">
        <f>ROUND(I183*H183,2)</f>
        <v>0</v>
      </c>
      <c r="K183" s="266"/>
      <c r="L183" s="267"/>
      <c r="M183" s="268" t="s">
        <v>1</v>
      </c>
      <c r="N183" s="269" t="s">
        <v>45</v>
      </c>
      <c r="O183" s="90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187</v>
      </c>
      <c r="AT183" s="230" t="s">
        <v>392</v>
      </c>
      <c r="AU183" s="230" t="s">
        <v>90</v>
      </c>
      <c r="AY183" s="16" t="s">
        <v>148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88</v>
      </c>
      <c r="BK183" s="231">
        <f>ROUND(I183*H183,2)</f>
        <v>0</v>
      </c>
      <c r="BL183" s="16" t="s">
        <v>154</v>
      </c>
      <c r="BM183" s="230" t="s">
        <v>1336</v>
      </c>
    </row>
    <row r="184" s="2" customFormat="1" ht="16.5" customHeight="1">
      <c r="A184" s="37"/>
      <c r="B184" s="38"/>
      <c r="C184" s="259" t="s">
        <v>407</v>
      </c>
      <c r="D184" s="259" t="s">
        <v>392</v>
      </c>
      <c r="E184" s="260" t="s">
        <v>1337</v>
      </c>
      <c r="F184" s="261" t="s">
        <v>1338</v>
      </c>
      <c r="G184" s="262" t="s">
        <v>1173</v>
      </c>
      <c r="H184" s="263">
        <v>1</v>
      </c>
      <c r="I184" s="264"/>
      <c r="J184" s="265">
        <f>ROUND(I184*H184,2)</f>
        <v>0</v>
      </c>
      <c r="K184" s="266"/>
      <c r="L184" s="267"/>
      <c r="M184" s="268" t="s">
        <v>1</v>
      </c>
      <c r="N184" s="269" t="s">
        <v>45</v>
      </c>
      <c r="O184" s="90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187</v>
      </c>
      <c r="AT184" s="230" t="s">
        <v>392</v>
      </c>
      <c r="AU184" s="230" t="s">
        <v>90</v>
      </c>
      <c r="AY184" s="16" t="s">
        <v>148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88</v>
      </c>
      <c r="BK184" s="231">
        <f>ROUND(I184*H184,2)</f>
        <v>0</v>
      </c>
      <c r="BL184" s="16" t="s">
        <v>154</v>
      </c>
      <c r="BM184" s="230" t="s">
        <v>1339</v>
      </c>
    </row>
    <row r="185" s="2" customFormat="1" ht="16.5" customHeight="1">
      <c r="A185" s="37"/>
      <c r="B185" s="38"/>
      <c r="C185" s="259" t="s">
        <v>413</v>
      </c>
      <c r="D185" s="259" t="s">
        <v>392</v>
      </c>
      <c r="E185" s="260" t="s">
        <v>1340</v>
      </c>
      <c r="F185" s="261" t="s">
        <v>1341</v>
      </c>
      <c r="G185" s="262" t="s">
        <v>1173</v>
      </c>
      <c r="H185" s="263">
        <v>5</v>
      </c>
      <c r="I185" s="264"/>
      <c r="J185" s="265">
        <f>ROUND(I185*H185,2)</f>
        <v>0</v>
      </c>
      <c r="K185" s="266"/>
      <c r="L185" s="267"/>
      <c r="M185" s="268" t="s">
        <v>1</v>
      </c>
      <c r="N185" s="269" t="s">
        <v>45</v>
      </c>
      <c r="O185" s="90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187</v>
      </c>
      <c r="AT185" s="230" t="s">
        <v>392</v>
      </c>
      <c r="AU185" s="230" t="s">
        <v>90</v>
      </c>
      <c r="AY185" s="16" t="s">
        <v>148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88</v>
      </c>
      <c r="BK185" s="231">
        <f>ROUND(I185*H185,2)</f>
        <v>0</v>
      </c>
      <c r="BL185" s="16" t="s">
        <v>154</v>
      </c>
      <c r="BM185" s="230" t="s">
        <v>1342</v>
      </c>
    </row>
    <row r="186" s="2" customFormat="1" ht="16.5" customHeight="1">
      <c r="A186" s="37"/>
      <c r="B186" s="38"/>
      <c r="C186" s="259" t="s">
        <v>419</v>
      </c>
      <c r="D186" s="259" t="s">
        <v>392</v>
      </c>
      <c r="E186" s="260" t="s">
        <v>1343</v>
      </c>
      <c r="F186" s="261" t="s">
        <v>1344</v>
      </c>
      <c r="G186" s="262" t="s">
        <v>276</v>
      </c>
      <c r="H186" s="263">
        <v>35</v>
      </c>
      <c r="I186" s="264"/>
      <c r="J186" s="265">
        <f>ROUND(I186*H186,2)</f>
        <v>0</v>
      </c>
      <c r="K186" s="266"/>
      <c r="L186" s="267"/>
      <c r="M186" s="268" t="s">
        <v>1</v>
      </c>
      <c r="N186" s="269" t="s">
        <v>45</v>
      </c>
      <c r="O186" s="90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187</v>
      </c>
      <c r="AT186" s="230" t="s">
        <v>392</v>
      </c>
      <c r="AU186" s="230" t="s">
        <v>90</v>
      </c>
      <c r="AY186" s="16" t="s">
        <v>148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88</v>
      </c>
      <c r="BK186" s="231">
        <f>ROUND(I186*H186,2)</f>
        <v>0</v>
      </c>
      <c r="BL186" s="16" t="s">
        <v>154</v>
      </c>
      <c r="BM186" s="230" t="s">
        <v>1345</v>
      </c>
    </row>
    <row r="187" s="2" customFormat="1" ht="16.5" customHeight="1">
      <c r="A187" s="37"/>
      <c r="B187" s="38"/>
      <c r="C187" s="259" t="s">
        <v>424</v>
      </c>
      <c r="D187" s="259" t="s">
        <v>392</v>
      </c>
      <c r="E187" s="260" t="s">
        <v>1346</v>
      </c>
      <c r="F187" s="261" t="s">
        <v>1347</v>
      </c>
      <c r="G187" s="262" t="s">
        <v>276</v>
      </c>
      <c r="H187" s="263">
        <v>80</v>
      </c>
      <c r="I187" s="264"/>
      <c r="J187" s="265">
        <f>ROUND(I187*H187,2)</f>
        <v>0</v>
      </c>
      <c r="K187" s="266"/>
      <c r="L187" s="267"/>
      <c r="M187" s="268" t="s">
        <v>1</v>
      </c>
      <c r="N187" s="269" t="s">
        <v>45</v>
      </c>
      <c r="O187" s="90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187</v>
      </c>
      <c r="AT187" s="230" t="s">
        <v>392</v>
      </c>
      <c r="AU187" s="230" t="s">
        <v>90</v>
      </c>
      <c r="AY187" s="16" t="s">
        <v>148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88</v>
      </c>
      <c r="BK187" s="231">
        <f>ROUND(I187*H187,2)</f>
        <v>0</v>
      </c>
      <c r="BL187" s="16" t="s">
        <v>154</v>
      </c>
      <c r="BM187" s="230" t="s">
        <v>1348</v>
      </c>
    </row>
    <row r="188" s="12" customFormat="1" ht="22.8" customHeight="1">
      <c r="A188" s="12"/>
      <c r="B188" s="202"/>
      <c r="C188" s="203"/>
      <c r="D188" s="204" t="s">
        <v>79</v>
      </c>
      <c r="E188" s="216" t="s">
        <v>1349</v>
      </c>
      <c r="F188" s="216" t="s">
        <v>1350</v>
      </c>
      <c r="G188" s="203"/>
      <c r="H188" s="203"/>
      <c r="I188" s="206"/>
      <c r="J188" s="217">
        <f>BK188</f>
        <v>0</v>
      </c>
      <c r="K188" s="203"/>
      <c r="L188" s="208"/>
      <c r="M188" s="209"/>
      <c r="N188" s="210"/>
      <c r="O188" s="210"/>
      <c r="P188" s="211">
        <f>SUM(P189:P199)</f>
        <v>0</v>
      </c>
      <c r="Q188" s="210"/>
      <c r="R188" s="211">
        <f>SUM(R189:R199)</f>
        <v>0</v>
      </c>
      <c r="S188" s="210"/>
      <c r="T188" s="212">
        <f>SUM(T189:T199)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3" t="s">
        <v>88</v>
      </c>
      <c r="AT188" s="214" t="s">
        <v>79</v>
      </c>
      <c r="AU188" s="214" t="s">
        <v>88</v>
      </c>
      <c r="AY188" s="213" t="s">
        <v>148</v>
      </c>
      <c r="BK188" s="215">
        <f>SUM(BK189:BK199)</f>
        <v>0</v>
      </c>
    </row>
    <row r="189" s="2" customFormat="1" ht="24.9" customHeight="1">
      <c r="A189" s="37"/>
      <c r="B189" s="38"/>
      <c r="C189" s="259" t="s">
        <v>429</v>
      </c>
      <c r="D189" s="259" t="s">
        <v>392</v>
      </c>
      <c r="E189" s="260" t="s">
        <v>1351</v>
      </c>
      <c r="F189" s="261" t="s">
        <v>1352</v>
      </c>
      <c r="G189" s="262" t="s">
        <v>276</v>
      </c>
      <c r="H189" s="263">
        <v>1200</v>
      </c>
      <c r="I189" s="264"/>
      <c r="J189" s="265">
        <f>ROUND(I189*H189,2)</f>
        <v>0</v>
      </c>
      <c r="K189" s="266"/>
      <c r="L189" s="267"/>
      <c r="M189" s="268" t="s">
        <v>1</v>
      </c>
      <c r="N189" s="269" t="s">
        <v>45</v>
      </c>
      <c r="O189" s="90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187</v>
      </c>
      <c r="AT189" s="230" t="s">
        <v>392</v>
      </c>
      <c r="AU189" s="230" t="s">
        <v>90</v>
      </c>
      <c r="AY189" s="16" t="s">
        <v>148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88</v>
      </c>
      <c r="BK189" s="231">
        <f>ROUND(I189*H189,2)</f>
        <v>0</v>
      </c>
      <c r="BL189" s="16" t="s">
        <v>154</v>
      </c>
      <c r="BM189" s="230" t="s">
        <v>1353</v>
      </c>
    </row>
    <row r="190" s="2" customFormat="1" ht="16.5" customHeight="1">
      <c r="A190" s="37"/>
      <c r="B190" s="38"/>
      <c r="C190" s="259" t="s">
        <v>434</v>
      </c>
      <c r="D190" s="259" t="s">
        <v>392</v>
      </c>
      <c r="E190" s="260" t="s">
        <v>1354</v>
      </c>
      <c r="F190" s="261" t="s">
        <v>1355</v>
      </c>
      <c r="G190" s="262" t="s">
        <v>276</v>
      </c>
      <c r="H190" s="263">
        <v>275</v>
      </c>
      <c r="I190" s="264"/>
      <c r="J190" s="265">
        <f>ROUND(I190*H190,2)</f>
        <v>0</v>
      </c>
      <c r="K190" s="266"/>
      <c r="L190" s="267"/>
      <c r="M190" s="268" t="s">
        <v>1</v>
      </c>
      <c r="N190" s="269" t="s">
        <v>45</v>
      </c>
      <c r="O190" s="90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187</v>
      </c>
      <c r="AT190" s="230" t="s">
        <v>392</v>
      </c>
      <c r="AU190" s="230" t="s">
        <v>90</v>
      </c>
      <c r="AY190" s="16" t="s">
        <v>148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88</v>
      </c>
      <c r="BK190" s="231">
        <f>ROUND(I190*H190,2)</f>
        <v>0</v>
      </c>
      <c r="BL190" s="16" t="s">
        <v>154</v>
      </c>
      <c r="BM190" s="230" t="s">
        <v>1356</v>
      </c>
    </row>
    <row r="191" s="2" customFormat="1" ht="16.5" customHeight="1">
      <c r="A191" s="37"/>
      <c r="B191" s="38"/>
      <c r="C191" s="259" t="s">
        <v>440</v>
      </c>
      <c r="D191" s="259" t="s">
        <v>392</v>
      </c>
      <c r="E191" s="260" t="s">
        <v>1357</v>
      </c>
      <c r="F191" s="261" t="s">
        <v>1358</v>
      </c>
      <c r="G191" s="262" t="s">
        <v>276</v>
      </c>
      <c r="H191" s="263">
        <v>156</v>
      </c>
      <c r="I191" s="264"/>
      <c r="J191" s="265">
        <f>ROUND(I191*H191,2)</f>
        <v>0</v>
      </c>
      <c r="K191" s="266"/>
      <c r="L191" s="267"/>
      <c r="M191" s="268" t="s">
        <v>1</v>
      </c>
      <c r="N191" s="269" t="s">
        <v>45</v>
      </c>
      <c r="O191" s="90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187</v>
      </c>
      <c r="AT191" s="230" t="s">
        <v>392</v>
      </c>
      <c r="AU191" s="230" t="s">
        <v>90</v>
      </c>
      <c r="AY191" s="16" t="s">
        <v>148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88</v>
      </c>
      <c r="BK191" s="231">
        <f>ROUND(I191*H191,2)</f>
        <v>0</v>
      </c>
      <c r="BL191" s="16" t="s">
        <v>154</v>
      </c>
      <c r="BM191" s="230" t="s">
        <v>1359</v>
      </c>
    </row>
    <row r="192" s="2" customFormat="1" ht="16.5" customHeight="1">
      <c r="A192" s="37"/>
      <c r="B192" s="38"/>
      <c r="C192" s="259" t="s">
        <v>445</v>
      </c>
      <c r="D192" s="259" t="s">
        <v>392</v>
      </c>
      <c r="E192" s="260" t="s">
        <v>1360</v>
      </c>
      <c r="F192" s="261" t="s">
        <v>1361</v>
      </c>
      <c r="G192" s="262" t="s">
        <v>276</v>
      </c>
      <c r="H192" s="263">
        <v>120</v>
      </c>
      <c r="I192" s="264"/>
      <c r="J192" s="265">
        <f>ROUND(I192*H192,2)</f>
        <v>0</v>
      </c>
      <c r="K192" s="266"/>
      <c r="L192" s="267"/>
      <c r="M192" s="268" t="s">
        <v>1</v>
      </c>
      <c r="N192" s="269" t="s">
        <v>45</v>
      </c>
      <c r="O192" s="90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187</v>
      </c>
      <c r="AT192" s="230" t="s">
        <v>392</v>
      </c>
      <c r="AU192" s="230" t="s">
        <v>90</v>
      </c>
      <c r="AY192" s="16" t="s">
        <v>148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88</v>
      </c>
      <c r="BK192" s="231">
        <f>ROUND(I192*H192,2)</f>
        <v>0</v>
      </c>
      <c r="BL192" s="16" t="s">
        <v>154</v>
      </c>
      <c r="BM192" s="230" t="s">
        <v>1362</v>
      </c>
    </row>
    <row r="193" s="2" customFormat="1" ht="16.5" customHeight="1">
      <c r="A193" s="37"/>
      <c r="B193" s="38"/>
      <c r="C193" s="259" t="s">
        <v>450</v>
      </c>
      <c r="D193" s="259" t="s">
        <v>392</v>
      </c>
      <c r="E193" s="260" t="s">
        <v>1363</v>
      </c>
      <c r="F193" s="261" t="s">
        <v>1364</v>
      </c>
      <c r="G193" s="262" t="s">
        <v>276</v>
      </c>
      <c r="H193" s="263">
        <v>1350</v>
      </c>
      <c r="I193" s="264"/>
      <c r="J193" s="265">
        <f>ROUND(I193*H193,2)</f>
        <v>0</v>
      </c>
      <c r="K193" s="266"/>
      <c r="L193" s="267"/>
      <c r="M193" s="268" t="s">
        <v>1</v>
      </c>
      <c r="N193" s="269" t="s">
        <v>45</v>
      </c>
      <c r="O193" s="90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187</v>
      </c>
      <c r="AT193" s="230" t="s">
        <v>392</v>
      </c>
      <c r="AU193" s="230" t="s">
        <v>90</v>
      </c>
      <c r="AY193" s="16" t="s">
        <v>148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88</v>
      </c>
      <c r="BK193" s="231">
        <f>ROUND(I193*H193,2)</f>
        <v>0</v>
      </c>
      <c r="BL193" s="16" t="s">
        <v>154</v>
      </c>
      <c r="BM193" s="230" t="s">
        <v>1365</v>
      </c>
    </row>
    <row r="194" s="2" customFormat="1" ht="16.5" customHeight="1">
      <c r="A194" s="37"/>
      <c r="B194" s="38"/>
      <c r="C194" s="259" t="s">
        <v>455</v>
      </c>
      <c r="D194" s="259" t="s">
        <v>392</v>
      </c>
      <c r="E194" s="260" t="s">
        <v>1366</v>
      </c>
      <c r="F194" s="261" t="s">
        <v>1367</v>
      </c>
      <c r="G194" s="262" t="s">
        <v>276</v>
      </c>
      <c r="H194" s="263">
        <v>120</v>
      </c>
      <c r="I194" s="264"/>
      <c r="J194" s="265">
        <f>ROUND(I194*H194,2)</f>
        <v>0</v>
      </c>
      <c r="K194" s="266"/>
      <c r="L194" s="267"/>
      <c r="M194" s="268" t="s">
        <v>1</v>
      </c>
      <c r="N194" s="269" t="s">
        <v>45</v>
      </c>
      <c r="O194" s="90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0" t="s">
        <v>187</v>
      </c>
      <c r="AT194" s="230" t="s">
        <v>392</v>
      </c>
      <c r="AU194" s="230" t="s">
        <v>90</v>
      </c>
      <c r="AY194" s="16" t="s">
        <v>148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6" t="s">
        <v>88</v>
      </c>
      <c r="BK194" s="231">
        <f>ROUND(I194*H194,2)</f>
        <v>0</v>
      </c>
      <c r="BL194" s="16" t="s">
        <v>154</v>
      </c>
      <c r="BM194" s="230" t="s">
        <v>1368</v>
      </c>
    </row>
    <row r="195" s="2" customFormat="1" ht="16.5" customHeight="1">
      <c r="A195" s="37"/>
      <c r="B195" s="38"/>
      <c r="C195" s="259" t="s">
        <v>460</v>
      </c>
      <c r="D195" s="259" t="s">
        <v>392</v>
      </c>
      <c r="E195" s="260" t="s">
        <v>1369</v>
      </c>
      <c r="F195" s="261" t="s">
        <v>1370</v>
      </c>
      <c r="G195" s="262" t="s">
        <v>276</v>
      </c>
      <c r="H195" s="263">
        <v>40</v>
      </c>
      <c r="I195" s="264"/>
      <c r="J195" s="265">
        <f>ROUND(I195*H195,2)</f>
        <v>0</v>
      </c>
      <c r="K195" s="266"/>
      <c r="L195" s="267"/>
      <c r="M195" s="268" t="s">
        <v>1</v>
      </c>
      <c r="N195" s="269" t="s">
        <v>45</v>
      </c>
      <c r="O195" s="90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187</v>
      </c>
      <c r="AT195" s="230" t="s">
        <v>392</v>
      </c>
      <c r="AU195" s="230" t="s">
        <v>90</v>
      </c>
      <c r="AY195" s="16" t="s">
        <v>148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88</v>
      </c>
      <c r="BK195" s="231">
        <f>ROUND(I195*H195,2)</f>
        <v>0</v>
      </c>
      <c r="BL195" s="16" t="s">
        <v>154</v>
      </c>
      <c r="BM195" s="230" t="s">
        <v>1371</v>
      </c>
    </row>
    <row r="196" s="2" customFormat="1" ht="16.5" customHeight="1">
      <c r="A196" s="37"/>
      <c r="B196" s="38"/>
      <c r="C196" s="259" t="s">
        <v>463</v>
      </c>
      <c r="D196" s="259" t="s">
        <v>392</v>
      </c>
      <c r="E196" s="260" t="s">
        <v>1372</v>
      </c>
      <c r="F196" s="261" t="s">
        <v>1373</v>
      </c>
      <c r="G196" s="262" t="s">
        <v>276</v>
      </c>
      <c r="H196" s="263">
        <v>75</v>
      </c>
      <c r="I196" s="264"/>
      <c r="J196" s="265">
        <f>ROUND(I196*H196,2)</f>
        <v>0</v>
      </c>
      <c r="K196" s="266"/>
      <c r="L196" s="267"/>
      <c r="M196" s="268" t="s">
        <v>1</v>
      </c>
      <c r="N196" s="269" t="s">
        <v>45</v>
      </c>
      <c r="O196" s="90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187</v>
      </c>
      <c r="AT196" s="230" t="s">
        <v>392</v>
      </c>
      <c r="AU196" s="230" t="s">
        <v>90</v>
      </c>
      <c r="AY196" s="16" t="s">
        <v>148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88</v>
      </c>
      <c r="BK196" s="231">
        <f>ROUND(I196*H196,2)</f>
        <v>0</v>
      </c>
      <c r="BL196" s="16" t="s">
        <v>154</v>
      </c>
      <c r="BM196" s="230" t="s">
        <v>1374</v>
      </c>
    </row>
    <row r="197" s="2" customFormat="1" ht="16.5" customHeight="1">
      <c r="A197" s="37"/>
      <c r="B197" s="38"/>
      <c r="C197" s="259" t="s">
        <v>468</v>
      </c>
      <c r="D197" s="259" t="s">
        <v>392</v>
      </c>
      <c r="E197" s="260" t="s">
        <v>1375</v>
      </c>
      <c r="F197" s="261" t="s">
        <v>1376</v>
      </c>
      <c r="G197" s="262" t="s">
        <v>276</v>
      </c>
      <c r="H197" s="263">
        <v>80</v>
      </c>
      <c r="I197" s="264"/>
      <c r="J197" s="265">
        <f>ROUND(I197*H197,2)</f>
        <v>0</v>
      </c>
      <c r="K197" s="266"/>
      <c r="L197" s="267"/>
      <c r="M197" s="268" t="s">
        <v>1</v>
      </c>
      <c r="N197" s="269" t="s">
        <v>45</v>
      </c>
      <c r="O197" s="90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187</v>
      </c>
      <c r="AT197" s="230" t="s">
        <v>392</v>
      </c>
      <c r="AU197" s="230" t="s">
        <v>90</v>
      </c>
      <c r="AY197" s="16" t="s">
        <v>148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88</v>
      </c>
      <c r="BK197" s="231">
        <f>ROUND(I197*H197,2)</f>
        <v>0</v>
      </c>
      <c r="BL197" s="16" t="s">
        <v>154</v>
      </c>
      <c r="BM197" s="230" t="s">
        <v>1377</v>
      </c>
    </row>
    <row r="198" s="2" customFormat="1" ht="16.5" customHeight="1">
      <c r="A198" s="37"/>
      <c r="B198" s="38"/>
      <c r="C198" s="259" t="s">
        <v>471</v>
      </c>
      <c r="D198" s="259" t="s">
        <v>392</v>
      </c>
      <c r="E198" s="260" t="s">
        <v>1378</v>
      </c>
      <c r="F198" s="261" t="s">
        <v>1379</v>
      </c>
      <c r="G198" s="262" t="s">
        <v>276</v>
      </c>
      <c r="H198" s="263">
        <v>10</v>
      </c>
      <c r="I198" s="264"/>
      <c r="J198" s="265">
        <f>ROUND(I198*H198,2)</f>
        <v>0</v>
      </c>
      <c r="K198" s="266"/>
      <c r="L198" s="267"/>
      <c r="M198" s="268" t="s">
        <v>1</v>
      </c>
      <c r="N198" s="269" t="s">
        <v>45</v>
      </c>
      <c r="O198" s="90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0" t="s">
        <v>187</v>
      </c>
      <c r="AT198" s="230" t="s">
        <v>392</v>
      </c>
      <c r="AU198" s="230" t="s">
        <v>90</v>
      </c>
      <c r="AY198" s="16" t="s">
        <v>148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6" t="s">
        <v>88</v>
      </c>
      <c r="BK198" s="231">
        <f>ROUND(I198*H198,2)</f>
        <v>0</v>
      </c>
      <c r="BL198" s="16" t="s">
        <v>154</v>
      </c>
      <c r="BM198" s="230" t="s">
        <v>1380</v>
      </c>
    </row>
    <row r="199" s="2" customFormat="1" ht="16.5" customHeight="1">
      <c r="A199" s="37"/>
      <c r="B199" s="38"/>
      <c r="C199" s="259" t="s">
        <v>476</v>
      </c>
      <c r="D199" s="259" t="s">
        <v>392</v>
      </c>
      <c r="E199" s="260" t="s">
        <v>1381</v>
      </c>
      <c r="F199" s="261" t="s">
        <v>1382</v>
      </c>
      <c r="G199" s="262" t="s">
        <v>276</v>
      </c>
      <c r="H199" s="263">
        <v>15</v>
      </c>
      <c r="I199" s="264"/>
      <c r="J199" s="265">
        <f>ROUND(I199*H199,2)</f>
        <v>0</v>
      </c>
      <c r="K199" s="266"/>
      <c r="L199" s="267"/>
      <c r="M199" s="268" t="s">
        <v>1</v>
      </c>
      <c r="N199" s="269" t="s">
        <v>45</v>
      </c>
      <c r="O199" s="90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187</v>
      </c>
      <c r="AT199" s="230" t="s">
        <v>392</v>
      </c>
      <c r="AU199" s="230" t="s">
        <v>90</v>
      </c>
      <c r="AY199" s="16" t="s">
        <v>148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88</v>
      </c>
      <c r="BK199" s="231">
        <f>ROUND(I199*H199,2)</f>
        <v>0</v>
      </c>
      <c r="BL199" s="16" t="s">
        <v>154</v>
      </c>
      <c r="BM199" s="230" t="s">
        <v>1383</v>
      </c>
    </row>
    <row r="200" s="12" customFormat="1" ht="22.8" customHeight="1">
      <c r="A200" s="12"/>
      <c r="B200" s="202"/>
      <c r="C200" s="203"/>
      <c r="D200" s="204" t="s">
        <v>79</v>
      </c>
      <c r="E200" s="216" t="s">
        <v>1384</v>
      </c>
      <c r="F200" s="216" t="s">
        <v>1385</v>
      </c>
      <c r="G200" s="203"/>
      <c r="H200" s="203"/>
      <c r="I200" s="206"/>
      <c r="J200" s="217">
        <f>BK200</f>
        <v>0</v>
      </c>
      <c r="K200" s="203"/>
      <c r="L200" s="208"/>
      <c r="M200" s="209"/>
      <c r="N200" s="210"/>
      <c r="O200" s="210"/>
      <c r="P200" s="211">
        <f>SUM(P201:P212)</f>
        <v>0</v>
      </c>
      <c r="Q200" s="210"/>
      <c r="R200" s="211">
        <f>SUM(R201:R212)</f>
        <v>0</v>
      </c>
      <c r="S200" s="210"/>
      <c r="T200" s="212">
        <f>SUM(T201:T212)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3" t="s">
        <v>88</v>
      </c>
      <c r="AT200" s="214" t="s">
        <v>79</v>
      </c>
      <c r="AU200" s="214" t="s">
        <v>88</v>
      </c>
      <c r="AY200" s="213" t="s">
        <v>148</v>
      </c>
      <c r="BK200" s="215">
        <f>SUM(BK201:BK212)</f>
        <v>0</v>
      </c>
    </row>
    <row r="201" s="2" customFormat="1" ht="38.55" customHeight="1">
      <c r="A201" s="37"/>
      <c r="B201" s="38"/>
      <c r="C201" s="259" t="s">
        <v>480</v>
      </c>
      <c r="D201" s="259" t="s">
        <v>392</v>
      </c>
      <c r="E201" s="260" t="s">
        <v>1386</v>
      </c>
      <c r="F201" s="261" t="s">
        <v>1387</v>
      </c>
      <c r="G201" s="262" t="s">
        <v>276</v>
      </c>
      <c r="H201" s="263">
        <v>165</v>
      </c>
      <c r="I201" s="264"/>
      <c r="J201" s="265">
        <f>ROUND(I201*H201,2)</f>
        <v>0</v>
      </c>
      <c r="K201" s="266"/>
      <c r="L201" s="267"/>
      <c r="M201" s="268" t="s">
        <v>1</v>
      </c>
      <c r="N201" s="269" t="s">
        <v>45</v>
      </c>
      <c r="O201" s="90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0" t="s">
        <v>187</v>
      </c>
      <c r="AT201" s="230" t="s">
        <v>392</v>
      </c>
      <c r="AU201" s="230" t="s">
        <v>90</v>
      </c>
      <c r="AY201" s="16" t="s">
        <v>148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6" t="s">
        <v>88</v>
      </c>
      <c r="BK201" s="231">
        <f>ROUND(I201*H201,2)</f>
        <v>0</v>
      </c>
      <c r="BL201" s="16" t="s">
        <v>154</v>
      </c>
      <c r="BM201" s="230" t="s">
        <v>1388</v>
      </c>
    </row>
    <row r="202" s="2" customFormat="1" ht="16.5" customHeight="1">
      <c r="A202" s="37"/>
      <c r="B202" s="38"/>
      <c r="C202" s="259" t="s">
        <v>485</v>
      </c>
      <c r="D202" s="259" t="s">
        <v>392</v>
      </c>
      <c r="E202" s="260" t="s">
        <v>1389</v>
      </c>
      <c r="F202" s="261" t="s">
        <v>1390</v>
      </c>
      <c r="G202" s="262" t="s">
        <v>1173</v>
      </c>
      <c r="H202" s="263">
        <v>3</v>
      </c>
      <c r="I202" s="264"/>
      <c r="J202" s="265">
        <f>ROUND(I202*H202,2)</f>
        <v>0</v>
      </c>
      <c r="K202" s="266"/>
      <c r="L202" s="267"/>
      <c r="M202" s="268" t="s">
        <v>1</v>
      </c>
      <c r="N202" s="269" t="s">
        <v>45</v>
      </c>
      <c r="O202" s="90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187</v>
      </c>
      <c r="AT202" s="230" t="s">
        <v>392</v>
      </c>
      <c r="AU202" s="230" t="s">
        <v>90</v>
      </c>
      <c r="AY202" s="16" t="s">
        <v>148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88</v>
      </c>
      <c r="BK202" s="231">
        <f>ROUND(I202*H202,2)</f>
        <v>0</v>
      </c>
      <c r="BL202" s="16" t="s">
        <v>154</v>
      </c>
      <c r="BM202" s="230" t="s">
        <v>1391</v>
      </c>
    </row>
    <row r="203" s="2" customFormat="1" ht="16.5" customHeight="1">
      <c r="A203" s="37"/>
      <c r="B203" s="38"/>
      <c r="C203" s="259" t="s">
        <v>490</v>
      </c>
      <c r="D203" s="259" t="s">
        <v>392</v>
      </c>
      <c r="E203" s="260" t="s">
        <v>1392</v>
      </c>
      <c r="F203" s="261" t="s">
        <v>1393</v>
      </c>
      <c r="G203" s="262" t="s">
        <v>1173</v>
      </c>
      <c r="H203" s="263">
        <v>3</v>
      </c>
      <c r="I203" s="264"/>
      <c r="J203" s="265">
        <f>ROUND(I203*H203,2)</f>
        <v>0</v>
      </c>
      <c r="K203" s="266"/>
      <c r="L203" s="267"/>
      <c r="M203" s="268" t="s">
        <v>1</v>
      </c>
      <c r="N203" s="269" t="s">
        <v>45</v>
      </c>
      <c r="O203" s="90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0" t="s">
        <v>187</v>
      </c>
      <c r="AT203" s="230" t="s">
        <v>392</v>
      </c>
      <c r="AU203" s="230" t="s">
        <v>90</v>
      </c>
      <c r="AY203" s="16" t="s">
        <v>148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6" t="s">
        <v>88</v>
      </c>
      <c r="BK203" s="231">
        <f>ROUND(I203*H203,2)</f>
        <v>0</v>
      </c>
      <c r="BL203" s="16" t="s">
        <v>154</v>
      </c>
      <c r="BM203" s="230" t="s">
        <v>1394</v>
      </c>
    </row>
    <row r="204" s="2" customFormat="1" ht="16.5" customHeight="1">
      <c r="A204" s="37"/>
      <c r="B204" s="38"/>
      <c r="C204" s="259" t="s">
        <v>495</v>
      </c>
      <c r="D204" s="259" t="s">
        <v>392</v>
      </c>
      <c r="E204" s="260" t="s">
        <v>1395</v>
      </c>
      <c r="F204" s="261" t="s">
        <v>1396</v>
      </c>
      <c r="G204" s="262" t="s">
        <v>1173</v>
      </c>
      <c r="H204" s="263">
        <v>3</v>
      </c>
      <c r="I204" s="264"/>
      <c r="J204" s="265">
        <f>ROUND(I204*H204,2)</f>
        <v>0</v>
      </c>
      <c r="K204" s="266"/>
      <c r="L204" s="267"/>
      <c r="M204" s="268" t="s">
        <v>1</v>
      </c>
      <c r="N204" s="269" t="s">
        <v>45</v>
      </c>
      <c r="O204" s="90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0" t="s">
        <v>187</v>
      </c>
      <c r="AT204" s="230" t="s">
        <v>392</v>
      </c>
      <c r="AU204" s="230" t="s">
        <v>90</v>
      </c>
      <c r="AY204" s="16" t="s">
        <v>148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6" t="s">
        <v>88</v>
      </c>
      <c r="BK204" s="231">
        <f>ROUND(I204*H204,2)</f>
        <v>0</v>
      </c>
      <c r="BL204" s="16" t="s">
        <v>154</v>
      </c>
      <c r="BM204" s="230" t="s">
        <v>1397</v>
      </c>
    </row>
    <row r="205" s="2" customFormat="1" ht="16.5" customHeight="1">
      <c r="A205" s="37"/>
      <c r="B205" s="38"/>
      <c r="C205" s="259" t="s">
        <v>499</v>
      </c>
      <c r="D205" s="259" t="s">
        <v>392</v>
      </c>
      <c r="E205" s="260" t="s">
        <v>1398</v>
      </c>
      <c r="F205" s="261" t="s">
        <v>1399</v>
      </c>
      <c r="G205" s="262" t="s">
        <v>1173</v>
      </c>
      <c r="H205" s="263">
        <v>95</v>
      </c>
      <c r="I205" s="264"/>
      <c r="J205" s="265">
        <f>ROUND(I205*H205,2)</f>
        <v>0</v>
      </c>
      <c r="K205" s="266"/>
      <c r="L205" s="267"/>
      <c r="M205" s="268" t="s">
        <v>1</v>
      </c>
      <c r="N205" s="269" t="s">
        <v>45</v>
      </c>
      <c r="O205" s="90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0" t="s">
        <v>187</v>
      </c>
      <c r="AT205" s="230" t="s">
        <v>392</v>
      </c>
      <c r="AU205" s="230" t="s">
        <v>90</v>
      </c>
      <c r="AY205" s="16" t="s">
        <v>148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6" t="s">
        <v>88</v>
      </c>
      <c r="BK205" s="231">
        <f>ROUND(I205*H205,2)</f>
        <v>0</v>
      </c>
      <c r="BL205" s="16" t="s">
        <v>154</v>
      </c>
      <c r="BM205" s="230" t="s">
        <v>1400</v>
      </c>
    </row>
    <row r="206" s="2" customFormat="1" ht="16.5" customHeight="1">
      <c r="A206" s="37"/>
      <c r="B206" s="38"/>
      <c r="C206" s="259" t="s">
        <v>504</v>
      </c>
      <c r="D206" s="259" t="s">
        <v>392</v>
      </c>
      <c r="E206" s="260" t="s">
        <v>1401</v>
      </c>
      <c r="F206" s="261" t="s">
        <v>1402</v>
      </c>
      <c r="G206" s="262" t="s">
        <v>1173</v>
      </c>
      <c r="H206" s="263">
        <v>7</v>
      </c>
      <c r="I206" s="264"/>
      <c r="J206" s="265">
        <f>ROUND(I206*H206,2)</f>
        <v>0</v>
      </c>
      <c r="K206" s="266"/>
      <c r="L206" s="267"/>
      <c r="M206" s="268" t="s">
        <v>1</v>
      </c>
      <c r="N206" s="269" t="s">
        <v>45</v>
      </c>
      <c r="O206" s="90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187</v>
      </c>
      <c r="AT206" s="230" t="s">
        <v>392</v>
      </c>
      <c r="AU206" s="230" t="s">
        <v>90</v>
      </c>
      <c r="AY206" s="16" t="s">
        <v>148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88</v>
      </c>
      <c r="BK206" s="231">
        <f>ROUND(I206*H206,2)</f>
        <v>0</v>
      </c>
      <c r="BL206" s="16" t="s">
        <v>154</v>
      </c>
      <c r="BM206" s="230" t="s">
        <v>1403</v>
      </c>
    </row>
    <row r="207" s="2" customFormat="1" ht="16.5" customHeight="1">
      <c r="A207" s="37"/>
      <c r="B207" s="38"/>
      <c r="C207" s="259" t="s">
        <v>508</v>
      </c>
      <c r="D207" s="259" t="s">
        <v>392</v>
      </c>
      <c r="E207" s="260" t="s">
        <v>1404</v>
      </c>
      <c r="F207" s="261" t="s">
        <v>1405</v>
      </c>
      <c r="G207" s="262" t="s">
        <v>1173</v>
      </c>
      <c r="H207" s="263">
        <v>24</v>
      </c>
      <c r="I207" s="264"/>
      <c r="J207" s="265">
        <f>ROUND(I207*H207,2)</f>
        <v>0</v>
      </c>
      <c r="K207" s="266"/>
      <c r="L207" s="267"/>
      <c r="M207" s="268" t="s">
        <v>1</v>
      </c>
      <c r="N207" s="269" t="s">
        <v>45</v>
      </c>
      <c r="O207" s="90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0" t="s">
        <v>187</v>
      </c>
      <c r="AT207" s="230" t="s">
        <v>392</v>
      </c>
      <c r="AU207" s="230" t="s">
        <v>90</v>
      </c>
      <c r="AY207" s="16" t="s">
        <v>148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6" t="s">
        <v>88</v>
      </c>
      <c r="BK207" s="231">
        <f>ROUND(I207*H207,2)</f>
        <v>0</v>
      </c>
      <c r="BL207" s="16" t="s">
        <v>154</v>
      </c>
      <c r="BM207" s="230" t="s">
        <v>1406</v>
      </c>
    </row>
    <row r="208" s="2" customFormat="1" ht="16.5" customHeight="1">
      <c r="A208" s="37"/>
      <c r="B208" s="38"/>
      <c r="C208" s="259" t="s">
        <v>512</v>
      </c>
      <c r="D208" s="259" t="s">
        <v>392</v>
      </c>
      <c r="E208" s="260" t="s">
        <v>1407</v>
      </c>
      <c r="F208" s="261" t="s">
        <v>1408</v>
      </c>
      <c r="G208" s="262" t="s">
        <v>1173</v>
      </c>
      <c r="H208" s="263">
        <v>6</v>
      </c>
      <c r="I208" s="264"/>
      <c r="J208" s="265">
        <f>ROUND(I208*H208,2)</f>
        <v>0</v>
      </c>
      <c r="K208" s="266"/>
      <c r="L208" s="267"/>
      <c r="M208" s="268" t="s">
        <v>1</v>
      </c>
      <c r="N208" s="269" t="s">
        <v>45</v>
      </c>
      <c r="O208" s="90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187</v>
      </c>
      <c r="AT208" s="230" t="s">
        <v>392</v>
      </c>
      <c r="AU208" s="230" t="s">
        <v>90</v>
      </c>
      <c r="AY208" s="16" t="s">
        <v>148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88</v>
      </c>
      <c r="BK208" s="231">
        <f>ROUND(I208*H208,2)</f>
        <v>0</v>
      </c>
      <c r="BL208" s="16" t="s">
        <v>154</v>
      </c>
      <c r="BM208" s="230" t="s">
        <v>1409</v>
      </c>
    </row>
    <row r="209" s="2" customFormat="1" ht="16.5" customHeight="1">
      <c r="A209" s="37"/>
      <c r="B209" s="38"/>
      <c r="C209" s="259" t="s">
        <v>518</v>
      </c>
      <c r="D209" s="259" t="s">
        <v>392</v>
      </c>
      <c r="E209" s="260" t="s">
        <v>1410</v>
      </c>
      <c r="F209" s="261" t="s">
        <v>1411</v>
      </c>
      <c r="G209" s="262" t="s">
        <v>1173</v>
      </c>
      <c r="H209" s="263">
        <v>3</v>
      </c>
      <c r="I209" s="264"/>
      <c r="J209" s="265">
        <f>ROUND(I209*H209,2)</f>
        <v>0</v>
      </c>
      <c r="K209" s="266"/>
      <c r="L209" s="267"/>
      <c r="M209" s="268" t="s">
        <v>1</v>
      </c>
      <c r="N209" s="269" t="s">
        <v>45</v>
      </c>
      <c r="O209" s="90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0" t="s">
        <v>187</v>
      </c>
      <c r="AT209" s="230" t="s">
        <v>392</v>
      </c>
      <c r="AU209" s="230" t="s">
        <v>90</v>
      </c>
      <c r="AY209" s="16" t="s">
        <v>148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6" t="s">
        <v>88</v>
      </c>
      <c r="BK209" s="231">
        <f>ROUND(I209*H209,2)</f>
        <v>0</v>
      </c>
      <c r="BL209" s="16" t="s">
        <v>154</v>
      </c>
      <c r="BM209" s="230" t="s">
        <v>1412</v>
      </c>
    </row>
    <row r="210" s="2" customFormat="1" ht="16.5" customHeight="1">
      <c r="A210" s="37"/>
      <c r="B210" s="38"/>
      <c r="C210" s="259" t="s">
        <v>523</v>
      </c>
      <c r="D210" s="259" t="s">
        <v>392</v>
      </c>
      <c r="E210" s="260" t="s">
        <v>1413</v>
      </c>
      <c r="F210" s="261" t="s">
        <v>1414</v>
      </c>
      <c r="G210" s="262" t="s">
        <v>1173</v>
      </c>
      <c r="H210" s="263">
        <v>3</v>
      </c>
      <c r="I210" s="264"/>
      <c r="J210" s="265">
        <f>ROUND(I210*H210,2)</f>
        <v>0</v>
      </c>
      <c r="K210" s="266"/>
      <c r="L210" s="267"/>
      <c r="M210" s="268" t="s">
        <v>1</v>
      </c>
      <c r="N210" s="269" t="s">
        <v>45</v>
      </c>
      <c r="O210" s="90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187</v>
      </c>
      <c r="AT210" s="230" t="s">
        <v>392</v>
      </c>
      <c r="AU210" s="230" t="s">
        <v>90</v>
      </c>
      <c r="AY210" s="16" t="s">
        <v>148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88</v>
      </c>
      <c r="BK210" s="231">
        <f>ROUND(I210*H210,2)</f>
        <v>0</v>
      </c>
      <c r="BL210" s="16" t="s">
        <v>154</v>
      </c>
      <c r="BM210" s="230" t="s">
        <v>1415</v>
      </c>
    </row>
    <row r="211" s="2" customFormat="1" ht="16.5" customHeight="1">
      <c r="A211" s="37"/>
      <c r="B211" s="38"/>
      <c r="C211" s="259" t="s">
        <v>528</v>
      </c>
      <c r="D211" s="259" t="s">
        <v>392</v>
      </c>
      <c r="E211" s="260" t="s">
        <v>1416</v>
      </c>
      <c r="F211" s="261" t="s">
        <v>1417</v>
      </c>
      <c r="G211" s="262" t="s">
        <v>1173</v>
      </c>
      <c r="H211" s="263">
        <v>6</v>
      </c>
      <c r="I211" s="264"/>
      <c r="J211" s="265">
        <f>ROUND(I211*H211,2)</f>
        <v>0</v>
      </c>
      <c r="K211" s="266"/>
      <c r="L211" s="267"/>
      <c r="M211" s="268" t="s">
        <v>1</v>
      </c>
      <c r="N211" s="269" t="s">
        <v>45</v>
      </c>
      <c r="O211" s="90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0" t="s">
        <v>187</v>
      </c>
      <c r="AT211" s="230" t="s">
        <v>392</v>
      </c>
      <c r="AU211" s="230" t="s">
        <v>90</v>
      </c>
      <c r="AY211" s="16" t="s">
        <v>148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6" t="s">
        <v>88</v>
      </c>
      <c r="BK211" s="231">
        <f>ROUND(I211*H211,2)</f>
        <v>0</v>
      </c>
      <c r="BL211" s="16" t="s">
        <v>154</v>
      </c>
      <c r="BM211" s="230" t="s">
        <v>1418</v>
      </c>
    </row>
    <row r="212" s="2" customFormat="1" ht="16.5" customHeight="1">
      <c r="A212" s="37"/>
      <c r="B212" s="38"/>
      <c r="C212" s="259" t="s">
        <v>533</v>
      </c>
      <c r="D212" s="259" t="s">
        <v>392</v>
      </c>
      <c r="E212" s="260" t="s">
        <v>1419</v>
      </c>
      <c r="F212" s="261" t="s">
        <v>1420</v>
      </c>
      <c r="G212" s="262" t="s">
        <v>1173</v>
      </c>
      <c r="H212" s="263">
        <v>6</v>
      </c>
      <c r="I212" s="264"/>
      <c r="J212" s="265">
        <f>ROUND(I212*H212,2)</f>
        <v>0</v>
      </c>
      <c r="K212" s="266"/>
      <c r="L212" s="267"/>
      <c r="M212" s="268" t="s">
        <v>1</v>
      </c>
      <c r="N212" s="269" t="s">
        <v>45</v>
      </c>
      <c r="O212" s="90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187</v>
      </c>
      <c r="AT212" s="230" t="s">
        <v>392</v>
      </c>
      <c r="AU212" s="230" t="s">
        <v>90</v>
      </c>
      <c r="AY212" s="16" t="s">
        <v>148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88</v>
      </c>
      <c r="BK212" s="231">
        <f>ROUND(I212*H212,2)</f>
        <v>0</v>
      </c>
      <c r="BL212" s="16" t="s">
        <v>154</v>
      </c>
      <c r="BM212" s="230" t="s">
        <v>1421</v>
      </c>
    </row>
    <row r="213" s="12" customFormat="1" ht="22.8" customHeight="1">
      <c r="A213" s="12"/>
      <c r="B213" s="202"/>
      <c r="C213" s="203"/>
      <c r="D213" s="204" t="s">
        <v>79</v>
      </c>
      <c r="E213" s="216" t="s">
        <v>1422</v>
      </c>
      <c r="F213" s="216" t="s">
        <v>1423</v>
      </c>
      <c r="G213" s="203"/>
      <c r="H213" s="203"/>
      <c r="I213" s="206"/>
      <c r="J213" s="217">
        <f>BK213</f>
        <v>0</v>
      </c>
      <c r="K213" s="203"/>
      <c r="L213" s="208"/>
      <c r="M213" s="209"/>
      <c r="N213" s="210"/>
      <c r="O213" s="210"/>
      <c r="P213" s="211">
        <f>SUM(P214:P217)</f>
        <v>0</v>
      </c>
      <c r="Q213" s="210"/>
      <c r="R213" s="211">
        <f>SUM(R214:R217)</f>
        <v>0</v>
      </c>
      <c r="S213" s="210"/>
      <c r="T213" s="212">
        <f>SUM(T214:T217)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3" t="s">
        <v>88</v>
      </c>
      <c r="AT213" s="214" t="s">
        <v>79</v>
      </c>
      <c r="AU213" s="214" t="s">
        <v>88</v>
      </c>
      <c r="AY213" s="213" t="s">
        <v>148</v>
      </c>
      <c r="BK213" s="215">
        <f>SUM(BK214:BK217)</f>
        <v>0</v>
      </c>
    </row>
    <row r="214" s="2" customFormat="1" ht="38.55" customHeight="1">
      <c r="A214" s="37"/>
      <c r="B214" s="38"/>
      <c r="C214" s="259" t="s">
        <v>538</v>
      </c>
      <c r="D214" s="259" t="s">
        <v>392</v>
      </c>
      <c r="E214" s="260" t="s">
        <v>1424</v>
      </c>
      <c r="F214" s="261" t="s">
        <v>1425</v>
      </c>
      <c r="G214" s="262" t="s">
        <v>276</v>
      </c>
      <c r="H214" s="263">
        <v>90</v>
      </c>
      <c r="I214" s="264"/>
      <c r="J214" s="265">
        <f>ROUND(I214*H214,2)</f>
        <v>0</v>
      </c>
      <c r="K214" s="266"/>
      <c r="L214" s="267"/>
      <c r="M214" s="268" t="s">
        <v>1</v>
      </c>
      <c r="N214" s="269" t="s">
        <v>45</v>
      </c>
      <c r="O214" s="90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0" t="s">
        <v>187</v>
      </c>
      <c r="AT214" s="230" t="s">
        <v>392</v>
      </c>
      <c r="AU214" s="230" t="s">
        <v>90</v>
      </c>
      <c r="AY214" s="16" t="s">
        <v>148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6" t="s">
        <v>88</v>
      </c>
      <c r="BK214" s="231">
        <f>ROUND(I214*H214,2)</f>
        <v>0</v>
      </c>
      <c r="BL214" s="16" t="s">
        <v>154</v>
      </c>
      <c r="BM214" s="230" t="s">
        <v>1426</v>
      </c>
    </row>
    <row r="215" s="2" customFormat="1" ht="16.5" customHeight="1">
      <c r="A215" s="37"/>
      <c r="B215" s="38"/>
      <c r="C215" s="259" t="s">
        <v>542</v>
      </c>
      <c r="D215" s="259" t="s">
        <v>392</v>
      </c>
      <c r="E215" s="260" t="s">
        <v>1427</v>
      </c>
      <c r="F215" s="261" t="s">
        <v>1428</v>
      </c>
      <c r="G215" s="262" t="s">
        <v>276</v>
      </c>
      <c r="H215" s="263">
        <v>25</v>
      </c>
      <c r="I215" s="264"/>
      <c r="J215" s="265">
        <f>ROUND(I215*H215,2)</f>
        <v>0</v>
      </c>
      <c r="K215" s="266"/>
      <c r="L215" s="267"/>
      <c r="M215" s="268" t="s">
        <v>1</v>
      </c>
      <c r="N215" s="269" t="s">
        <v>45</v>
      </c>
      <c r="O215" s="90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0" t="s">
        <v>187</v>
      </c>
      <c r="AT215" s="230" t="s">
        <v>392</v>
      </c>
      <c r="AU215" s="230" t="s">
        <v>90</v>
      </c>
      <c r="AY215" s="16" t="s">
        <v>148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6" t="s">
        <v>88</v>
      </c>
      <c r="BK215" s="231">
        <f>ROUND(I215*H215,2)</f>
        <v>0</v>
      </c>
      <c r="BL215" s="16" t="s">
        <v>154</v>
      </c>
      <c r="BM215" s="230" t="s">
        <v>1429</v>
      </c>
    </row>
    <row r="216" s="2" customFormat="1" ht="16.5" customHeight="1">
      <c r="A216" s="37"/>
      <c r="B216" s="38"/>
      <c r="C216" s="259" t="s">
        <v>546</v>
      </c>
      <c r="D216" s="259" t="s">
        <v>392</v>
      </c>
      <c r="E216" s="260" t="s">
        <v>1430</v>
      </c>
      <c r="F216" s="261" t="s">
        <v>1431</v>
      </c>
      <c r="G216" s="262" t="s">
        <v>1173</v>
      </c>
      <c r="H216" s="263">
        <v>6</v>
      </c>
      <c r="I216" s="264"/>
      <c r="J216" s="265">
        <f>ROUND(I216*H216,2)</f>
        <v>0</v>
      </c>
      <c r="K216" s="266"/>
      <c r="L216" s="267"/>
      <c r="M216" s="268" t="s">
        <v>1</v>
      </c>
      <c r="N216" s="269" t="s">
        <v>45</v>
      </c>
      <c r="O216" s="90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0" t="s">
        <v>187</v>
      </c>
      <c r="AT216" s="230" t="s">
        <v>392</v>
      </c>
      <c r="AU216" s="230" t="s">
        <v>90</v>
      </c>
      <c r="AY216" s="16" t="s">
        <v>148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6" t="s">
        <v>88</v>
      </c>
      <c r="BK216" s="231">
        <f>ROUND(I216*H216,2)</f>
        <v>0</v>
      </c>
      <c r="BL216" s="16" t="s">
        <v>154</v>
      </c>
      <c r="BM216" s="230" t="s">
        <v>1432</v>
      </c>
    </row>
    <row r="217" s="2" customFormat="1" ht="16.5" customHeight="1">
      <c r="A217" s="37"/>
      <c r="B217" s="38"/>
      <c r="C217" s="259" t="s">
        <v>550</v>
      </c>
      <c r="D217" s="259" t="s">
        <v>392</v>
      </c>
      <c r="E217" s="260" t="s">
        <v>1433</v>
      </c>
      <c r="F217" s="261" t="s">
        <v>1434</v>
      </c>
      <c r="G217" s="262" t="s">
        <v>1173</v>
      </c>
      <c r="H217" s="263">
        <v>7</v>
      </c>
      <c r="I217" s="264"/>
      <c r="J217" s="265">
        <f>ROUND(I217*H217,2)</f>
        <v>0</v>
      </c>
      <c r="K217" s="266"/>
      <c r="L217" s="267"/>
      <c r="M217" s="268" t="s">
        <v>1</v>
      </c>
      <c r="N217" s="269" t="s">
        <v>45</v>
      </c>
      <c r="O217" s="90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187</v>
      </c>
      <c r="AT217" s="230" t="s">
        <v>392</v>
      </c>
      <c r="AU217" s="230" t="s">
        <v>90</v>
      </c>
      <c r="AY217" s="16" t="s">
        <v>148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88</v>
      </c>
      <c r="BK217" s="231">
        <f>ROUND(I217*H217,2)</f>
        <v>0</v>
      </c>
      <c r="BL217" s="16" t="s">
        <v>154</v>
      </c>
      <c r="BM217" s="230" t="s">
        <v>1435</v>
      </c>
    </row>
    <row r="218" s="12" customFormat="1" ht="22.8" customHeight="1">
      <c r="A218" s="12"/>
      <c r="B218" s="202"/>
      <c r="C218" s="203"/>
      <c r="D218" s="204" t="s">
        <v>79</v>
      </c>
      <c r="E218" s="216" t="s">
        <v>1436</v>
      </c>
      <c r="F218" s="216" t="s">
        <v>1437</v>
      </c>
      <c r="G218" s="203"/>
      <c r="H218" s="203"/>
      <c r="I218" s="206"/>
      <c r="J218" s="217">
        <f>BK218</f>
        <v>0</v>
      </c>
      <c r="K218" s="203"/>
      <c r="L218" s="208"/>
      <c r="M218" s="209"/>
      <c r="N218" s="210"/>
      <c r="O218" s="210"/>
      <c r="P218" s="211">
        <f>P219</f>
        <v>0</v>
      </c>
      <c r="Q218" s="210"/>
      <c r="R218" s="211">
        <f>R219</f>
        <v>0</v>
      </c>
      <c r="S218" s="210"/>
      <c r="T218" s="212">
        <f>T219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3" t="s">
        <v>88</v>
      </c>
      <c r="AT218" s="214" t="s">
        <v>79</v>
      </c>
      <c r="AU218" s="214" t="s">
        <v>88</v>
      </c>
      <c r="AY218" s="213" t="s">
        <v>148</v>
      </c>
      <c r="BK218" s="215">
        <f>BK219</f>
        <v>0</v>
      </c>
    </row>
    <row r="219" s="2" customFormat="1" ht="16.5" customHeight="1">
      <c r="A219" s="37"/>
      <c r="B219" s="38"/>
      <c r="C219" s="218" t="s">
        <v>554</v>
      </c>
      <c r="D219" s="218" t="s">
        <v>150</v>
      </c>
      <c r="E219" s="219" t="s">
        <v>1438</v>
      </c>
      <c r="F219" s="220" t="s">
        <v>1437</v>
      </c>
      <c r="G219" s="221" t="s">
        <v>963</v>
      </c>
      <c r="H219" s="222">
        <v>1</v>
      </c>
      <c r="I219" s="223"/>
      <c r="J219" s="224">
        <f>ROUND(I219*H219,2)</f>
        <v>0</v>
      </c>
      <c r="K219" s="225"/>
      <c r="L219" s="43"/>
      <c r="M219" s="274" t="s">
        <v>1</v>
      </c>
      <c r="N219" s="275" t="s">
        <v>45</v>
      </c>
      <c r="O219" s="276"/>
      <c r="P219" s="277">
        <f>O219*H219</f>
        <v>0</v>
      </c>
      <c r="Q219" s="277">
        <v>0</v>
      </c>
      <c r="R219" s="277">
        <f>Q219*H219</f>
        <v>0</v>
      </c>
      <c r="S219" s="277">
        <v>0</v>
      </c>
      <c r="T219" s="278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154</v>
      </c>
      <c r="AT219" s="230" t="s">
        <v>150</v>
      </c>
      <c r="AU219" s="230" t="s">
        <v>90</v>
      </c>
      <c r="AY219" s="16" t="s">
        <v>148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88</v>
      </c>
      <c r="BK219" s="231">
        <f>ROUND(I219*H219,2)</f>
        <v>0</v>
      </c>
      <c r="BL219" s="16" t="s">
        <v>154</v>
      </c>
      <c r="BM219" s="230" t="s">
        <v>1439</v>
      </c>
    </row>
    <row r="220" s="2" customFormat="1" ht="6.96" customHeight="1">
      <c r="A220" s="37"/>
      <c r="B220" s="65"/>
      <c r="C220" s="66"/>
      <c r="D220" s="66"/>
      <c r="E220" s="66"/>
      <c r="F220" s="66"/>
      <c r="G220" s="66"/>
      <c r="H220" s="66"/>
      <c r="I220" s="66"/>
      <c r="J220" s="66"/>
      <c r="K220" s="66"/>
      <c r="L220" s="43"/>
      <c r="M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</row>
  </sheetData>
  <sheetProtection sheet="1" autoFilter="0" formatColumns="0" formatRows="0" objects="1" scenarios="1" spinCount="100000" saltValue="Np0aJ/SVvDGfeO6ncbDLw8VlSSkQimgLQLn8y0gcv7aZThurX/j8tHQEI17mLNL+tHkmLTrq/m6oYTGjTx3ejQ==" hashValue="axOqzMQUb5Blm0edhXtRuwwX7Rq8N20uDgckUZ3ncfPHVvGD9cEFrs28RKx0vLYz8lbRWjSRDgWar/KsRFUOmw==" algorithmName="SHA-512" password="CC35"/>
  <autoFilter ref="C124:K219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Rekonstrukce sportovního areálu FK TJ Lahošť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1440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19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2. 7. 2024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">
        <v>27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28</v>
      </c>
      <c r="F15" s="37"/>
      <c r="G15" s="37"/>
      <c r="H15" s="37"/>
      <c r="I15" s="139" t="s">
        <v>29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29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26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33</v>
      </c>
      <c r="F21" s="37"/>
      <c r="G21" s="37"/>
      <c r="H21" s="37"/>
      <c r="I21" s="139" t="s">
        <v>29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26</v>
      </c>
      <c r="J23" s="142" t="s">
        <v>36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37</v>
      </c>
      <c r="F24" s="37"/>
      <c r="G24" s="37"/>
      <c r="H24" s="37"/>
      <c r="I24" s="139" t="s">
        <v>29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44"/>
      <c r="B27" s="145"/>
      <c r="C27" s="144"/>
      <c r="D27" s="144"/>
      <c r="E27" s="146" t="s">
        <v>39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ROUND((SUM(BE120:BE133)),  2)</f>
        <v>0</v>
      </c>
      <c r="G33" s="37"/>
      <c r="H33" s="37"/>
      <c r="I33" s="154">
        <v>0.20999999999999999</v>
      </c>
      <c r="J33" s="153">
        <f>ROUND(((SUM(BE120:BE133))*I33),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ROUND((SUM(BF120:BF133)),  2)</f>
        <v>0</v>
      </c>
      <c r="G34" s="37"/>
      <c r="H34" s="37"/>
      <c r="I34" s="154">
        <v>0.14999999999999999</v>
      </c>
      <c r="J34" s="153">
        <f>ROUND(((SUM(BF120:BF133))*I34),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ROUND((SUM(BG120:BG133)),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ROUND((SUM(BH120:BH133)),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ROUND((SUM(BI120:BI133)),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Rekonstrukce sportovního areálu FK TJ Lahošť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1026d - VRN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Lahošť</v>
      </c>
      <c r="G89" s="39"/>
      <c r="H89" s="39"/>
      <c r="I89" s="31" t="s">
        <v>23</v>
      </c>
      <c r="J89" s="78" t="str">
        <f>IF(J12="","",J12)</f>
        <v>2. 7. 2024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9"/>
      <c r="E91" s="39"/>
      <c r="F91" s="26" t="str">
        <f>E15</f>
        <v>Obec Lahošť, Švermova 22, 417 25 Lahošť</v>
      </c>
      <c r="G91" s="39"/>
      <c r="H91" s="39"/>
      <c r="I91" s="31" t="s">
        <v>32</v>
      </c>
      <c r="J91" s="35" t="str">
        <f>E21</f>
        <v>Jaroslav Plavec, Masarykova 112/11, Duchcov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40.0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Jitka Dvorščáková, Průběžná 3370, 43401 Most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105</v>
      </c>
      <c r="D94" s="175"/>
      <c r="E94" s="175"/>
      <c r="F94" s="175"/>
      <c r="G94" s="175"/>
      <c r="H94" s="175"/>
      <c r="I94" s="175"/>
      <c r="J94" s="176" t="s">
        <v>106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107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108</v>
      </c>
    </row>
    <row r="97" s="9" customFormat="1" ht="24.96" customHeight="1">
      <c r="A97" s="9"/>
      <c r="B97" s="178"/>
      <c r="C97" s="179"/>
      <c r="D97" s="180" t="s">
        <v>1441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1442</v>
      </c>
      <c r="E98" s="187"/>
      <c r="F98" s="187"/>
      <c r="G98" s="187"/>
      <c r="H98" s="187"/>
      <c r="I98" s="187"/>
      <c r="J98" s="188">
        <f>J122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1443</v>
      </c>
      <c r="E99" s="187"/>
      <c r="F99" s="187"/>
      <c r="G99" s="187"/>
      <c r="H99" s="187"/>
      <c r="I99" s="187"/>
      <c r="J99" s="188">
        <f>J124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1444</v>
      </c>
      <c r="E100" s="187"/>
      <c r="F100" s="187"/>
      <c r="G100" s="187"/>
      <c r="H100" s="187"/>
      <c r="I100" s="187"/>
      <c r="J100" s="188">
        <f>J132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133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73" t="str">
        <f>E7</f>
        <v>Rekonstrukce sportovního areálu FK TJ Lahošť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102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1026d - VRN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21</v>
      </c>
      <c r="D114" s="39"/>
      <c r="E114" s="39"/>
      <c r="F114" s="26" t="str">
        <f>F12</f>
        <v>Lahošť</v>
      </c>
      <c r="G114" s="39"/>
      <c r="H114" s="39"/>
      <c r="I114" s="31" t="s">
        <v>23</v>
      </c>
      <c r="J114" s="78" t="str">
        <f>IF(J12="","",J12)</f>
        <v>2. 7. 2024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40.05" customHeight="1">
      <c r="A116" s="37"/>
      <c r="B116" s="38"/>
      <c r="C116" s="31" t="s">
        <v>25</v>
      </c>
      <c r="D116" s="39"/>
      <c r="E116" s="39"/>
      <c r="F116" s="26" t="str">
        <f>E15</f>
        <v>Obec Lahošť, Švermova 22, 417 25 Lahošť</v>
      </c>
      <c r="G116" s="39"/>
      <c r="H116" s="39"/>
      <c r="I116" s="31" t="s">
        <v>32</v>
      </c>
      <c r="J116" s="35" t="str">
        <f>E21</f>
        <v>Jaroslav Plavec, Masarykova 112/11, Duchcov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40.05" customHeight="1">
      <c r="A117" s="37"/>
      <c r="B117" s="38"/>
      <c r="C117" s="31" t="s">
        <v>30</v>
      </c>
      <c r="D117" s="39"/>
      <c r="E117" s="39"/>
      <c r="F117" s="26" t="str">
        <f>IF(E18="","",E18)</f>
        <v>Vyplň údaj</v>
      </c>
      <c r="G117" s="39"/>
      <c r="H117" s="39"/>
      <c r="I117" s="31" t="s">
        <v>35</v>
      </c>
      <c r="J117" s="35" t="str">
        <f>E24</f>
        <v>Jitka Dvorščáková, Průběžná 3370, 43401 Most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134</v>
      </c>
      <c r="D119" s="193" t="s">
        <v>65</v>
      </c>
      <c r="E119" s="193" t="s">
        <v>61</v>
      </c>
      <c r="F119" s="193" t="s">
        <v>62</v>
      </c>
      <c r="G119" s="193" t="s">
        <v>135</v>
      </c>
      <c r="H119" s="193" t="s">
        <v>136</v>
      </c>
      <c r="I119" s="193" t="s">
        <v>137</v>
      </c>
      <c r="J119" s="194" t="s">
        <v>106</v>
      </c>
      <c r="K119" s="195" t="s">
        <v>138</v>
      </c>
      <c r="L119" s="196"/>
      <c r="M119" s="99" t="s">
        <v>1</v>
      </c>
      <c r="N119" s="100" t="s">
        <v>44</v>
      </c>
      <c r="O119" s="100" t="s">
        <v>139</v>
      </c>
      <c r="P119" s="100" t="s">
        <v>140</v>
      </c>
      <c r="Q119" s="100" t="s">
        <v>141</v>
      </c>
      <c r="R119" s="100" t="s">
        <v>142</v>
      </c>
      <c r="S119" s="100" t="s">
        <v>143</v>
      </c>
      <c r="T119" s="101" t="s">
        <v>144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145</v>
      </c>
      <c r="D120" s="39"/>
      <c r="E120" s="39"/>
      <c r="F120" s="39"/>
      <c r="G120" s="39"/>
      <c r="H120" s="39"/>
      <c r="I120" s="39"/>
      <c r="J120" s="197">
        <f>BK120</f>
        <v>0</v>
      </c>
      <c r="K120" s="39"/>
      <c r="L120" s="43"/>
      <c r="M120" s="102"/>
      <c r="N120" s="198"/>
      <c r="O120" s="103"/>
      <c r="P120" s="199">
        <f>P121</f>
        <v>0</v>
      </c>
      <c r="Q120" s="103"/>
      <c r="R120" s="199">
        <f>R121</f>
        <v>0</v>
      </c>
      <c r="S120" s="103"/>
      <c r="T120" s="200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79</v>
      </c>
      <c r="AU120" s="16" t="s">
        <v>108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79</v>
      </c>
      <c r="E121" s="205" t="s">
        <v>98</v>
      </c>
      <c r="F121" s="205" t="s">
        <v>1445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P122+P124+P132</f>
        <v>0</v>
      </c>
      <c r="Q121" s="210"/>
      <c r="R121" s="211">
        <f>R122+R124+R132</f>
        <v>0</v>
      </c>
      <c r="S121" s="210"/>
      <c r="T121" s="212">
        <f>T122+T124+T132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173</v>
      </c>
      <c r="AT121" s="214" t="s">
        <v>79</v>
      </c>
      <c r="AU121" s="214" t="s">
        <v>80</v>
      </c>
      <c r="AY121" s="213" t="s">
        <v>148</v>
      </c>
      <c r="BK121" s="215">
        <f>BK122+BK124+BK132</f>
        <v>0</v>
      </c>
    </row>
    <row r="122" s="12" customFormat="1" ht="22.8" customHeight="1">
      <c r="A122" s="12"/>
      <c r="B122" s="202"/>
      <c r="C122" s="203"/>
      <c r="D122" s="204" t="s">
        <v>79</v>
      </c>
      <c r="E122" s="216" t="s">
        <v>1446</v>
      </c>
      <c r="F122" s="216" t="s">
        <v>1447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P123</f>
        <v>0</v>
      </c>
      <c r="Q122" s="210"/>
      <c r="R122" s="211">
        <f>R123</f>
        <v>0</v>
      </c>
      <c r="S122" s="210"/>
      <c r="T122" s="212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173</v>
      </c>
      <c r="AT122" s="214" t="s">
        <v>79</v>
      </c>
      <c r="AU122" s="214" t="s">
        <v>88</v>
      </c>
      <c r="AY122" s="213" t="s">
        <v>148</v>
      </c>
      <c r="BK122" s="215">
        <f>BK123</f>
        <v>0</v>
      </c>
    </row>
    <row r="123" s="2" customFormat="1" ht="16.5" customHeight="1">
      <c r="A123" s="37"/>
      <c r="B123" s="38"/>
      <c r="C123" s="218" t="s">
        <v>88</v>
      </c>
      <c r="D123" s="218" t="s">
        <v>150</v>
      </c>
      <c r="E123" s="219" t="s">
        <v>1448</v>
      </c>
      <c r="F123" s="220" t="s">
        <v>1449</v>
      </c>
      <c r="G123" s="221" t="s">
        <v>1450</v>
      </c>
      <c r="H123" s="222">
        <v>1</v>
      </c>
      <c r="I123" s="223"/>
      <c r="J123" s="224">
        <f>ROUND(I123*H123,2)</f>
        <v>0</v>
      </c>
      <c r="K123" s="225"/>
      <c r="L123" s="43"/>
      <c r="M123" s="226" t="s">
        <v>1</v>
      </c>
      <c r="N123" s="227" t="s">
        <v>45</v>
      </c>
      <c r="O123" s="90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0" t="s">
        <v>1451</v>
      </c>
      <c r="AT123" s="230" t="s">
        <v>150</v>
      </c>
      <c r="AU123" s="230" t="s">
        <v>90</v>
      </c>
      <c r="AY123" s="16" t="s">
        <v>148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6" t="s">
        <v>88</v>
      </c>
      <c r="BK123" s="231">
        <f>ROUND(I123*H123,2)</f>
        <v>0</v>
      </c>
      <c r="BL123" s="16" t="s">
        <v>1451</v>
      </c>
      <c r="BM123" s="230" t="s">
        <v>1452</v>
      </c>
    </row>
    <row r="124" s="12" customFormat="1" ht="22.8" customHeight="1">
      <c r="A124" s="12"/>
      <c r="B124" s="202"/>
      <c r="C124" s="203"/>
      <c r="D124" s="204" t="s">
        <v>79</v>
      </c>
      <c r="E124" s="216" t="s">
        <v>1453</v>
      </c>
      <c r="F124" s="216" t="s">
        <v>1454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SUM(P125:P131)</f>
        <v>0</v>
      </c>
      <c r="Q124" s="210"/>
      <c r="R124" s="211">
        <f>SUM(R125:R131)</f>
        <v>0</v>
      </c>
      <c r="S124" s="210"/>
      <c r="T124" s="212">
        <f>SUM(T125:T131)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173</v>
      </c>
      <c r="AT124" s="214" t="s">
        <v>79</v>
      </c>
      <c r="AU124" s="214" t="s">
        <v>88</v>
      </c>
      <c r="AY124" s="213" t="s">
        <v>148</v>
      </c>
      <c r="BK124" s="215">
        <f>SUM(BK125:BK131)</f>
        <v>0</v>
      </c>
    </row>
    <row r="125" s="2" customFormat="1" ht="16.5" customHeight="1">
      <c r="A125" s="37"/>
      <c r="B125" s="38"/>
      <c r="C125" s="218" t="s">
        <v>90</v>
      </c>
      <c r="D125" s="218" t="s">
        <v>150</v>
      </c>
      <c r="E125" s="219" t="s">
        <v>1455</v>
      </c>
      <c r="F125" s="220" t="s">
        <v>1456</v>
      </c>
      <c r="G125" s="221" t="s">
        <v>1450</v>
      </c>
      <c r="H125" s="222">
        <v>1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45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1451</v>
      </c>
      <c r="AT125" s="230" t="s">
        <v>150</v>
      </c>
      <c r="AU125" s="230" t="s">
        <v>90</v>
      </c>
      <c r="AY125" s="16" t="s">
        <v>148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88</v>
      </c>
      <c r="BK125" s="231">
        <f>ROUND(I125*H125,2)</f>
        <v>0</v>
      </c>
      <c r="BL125" s="16" t="s">
        <v>1451</v>
      </c>
      <c r="BM125" s="230" t="s">
        <v>1457</v>
      </c>
    </row>
    <row r="126" s="2" customFormat="1" ht="16.5" customHeight="1">
      <c r="A126" s="37"/>
      <c r="B126" s="38"/>
      <c r="C126" s="218" t="s">
        <v>164</v>
      </c>
      <c r="D126" s="218" t="s">
        <v>150</v>
      </c>
      <c r="E126" s="219" t="s">
        <v>1458</v>
      </c>
      <c r="F126" s="220" t="s">
        <v>1459</v>
      </c>
      <c r="G126" s="221" t="s">
        <v>1450</v>
      </c>
      <c r="H126" s="222">
        <v>1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45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1451</v>
      </c>
      <c r="AT126" s="230" t="s">
        <v>150</v>
      </c>
      <c r="AU126" s="230" t="s">
        <v>90</v>
      </c>
      <c r="AY126" s="16" t="s">
        <v>148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88</v>
      </c>
      <c r="BK126" s="231">
        <f>ROUND(I126*H126,2)</f>
        <v>0</v>
      </c>
      <c r="BL126" s="16" t="s">
        <v>1451</v>
      </c>
      <c r="BM126" s="230" t="s">
        <v>1460</v>
      </c>
    </row>
    <row r="127" s="2" customFormat="1">
      <c r="A127" s="37"/>
      <c r="B127" s="38"/>
      <c r="C127" s="39"/>
      <c r="D127" s="234" t="s">
        <v>260</v>
      </c>
      <c r="E127" s="39"/>
      <c r="F127" s="255" t="s">
        <v>1461</v>
      </c>
      <c r="G127" s="39"/>
      <c r="H127" s="39"/>
      <c r="I127" s="256"/>
      <c r="J127" s="39"/>
      <c r="K127" s="39"/>
      <c r="L127" s="43"/>
      <c r="M127" s="257"/>
      <c r="N127" s="258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260</v>
      </c>
      <c r="AU127" s="16" t="s">
        <v>90</v>
      </c>
    </row>
    <row r="128" s="2" customFormat="1" ht="16.5" customHeight="1">
      <c r="A128" s="37"/>
      <c r="B128" s="38"/>
      <c r="C128" s="218" t="s">
        <v>154</v>
      </c>
      <c r="D128" s="218" t="s">
        <v>150</v>
      </c>
      <c r="E128" s="219" t="s">
        <v>1462</v>
      </c>
      <c r="F128" s="220" t="s">
        <v>1463</v>
      </c>
      <c r="G128" s="221" t="s">
        <v>1450</v>
      </c>
      <c r="H128" s="222">
        <v>1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45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1451</v>
      </c>
      <c r="AT128" s="230" t="s">
        <v>150</v>
      </c>
      <c r="AU128" s="230" t="s">
        <v>90</v>
      </c>
      <c r="AY128" s="16" t="s">
        <v>148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88</v>
      </c>
      <c r="BK128" s="231">
        <f>ROUND(I128*H128,2)</f>
        <v>0</v>
      </c>
      <c r="BL128" s="16" t="s">
        <v>1451</v>
      </c>
      <c r="BM128" s="230" t="s">
        <v>1464</v>
      </c>
    </row>
    <row r="129" s="2" customFormat="1" ht="16.5" customHeight="1">
      <c r="A129" s="37"/>
      <c r="B129" s="38"/>
      <c r="C129" s="218" t="s">
        <v>173</v>
      </c>
      <c r="D129" s="218" t="s">
        <v>150</v>
      </c>
      <c r="E129" s="219" t="s">
        <v>1465</v>
      </c>
      <c r="F129" s="220" t="s">
        <v>1466</v>
      </c>
      <c r="G129" s="221" t="s">
        <v>1450</v>
      </c>
      <c r="H129" s="222">
        <v>1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45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1451</v>
      </c>
      <c r="AT129" s="230" t="s">
        <v>150</v>
      </c>
      <c r="AU129" s="230" t="s">
        <v>90</v>
      </c>
      <c r="AY129" s="16" t="s">
        <v>148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88</v>
      </c>
      <c r="BK129" s="231">
        <f>ROUND(I129*H129,2)</f>
        <v>0</v>
      </c>
      <c r="BL129" s="16" t="s">
        <v>1451</v>
      </c>
      <c r="BM129" s="230" t="s">
        <v>1467</v>
      </c>
    </row>
    <row r="130" s="2" customFormat="1" ht="16.5" customHeight="1">
      <c r="A130" s="37"/>
      <c r="B130" s="38"/>
      <c r="C130" s="218" t="s">
        <v>178</v>
      </c>
      <c r="D130" s="218" t="s">
        <v>150</v>
      </c>
      <c r="E130" s="219" t="s">
        <v>1468</v>
      </c>
      <c r="F130" s="220" t="s">
        <v>1469</v>
      </c>
      <c r="G130" s="221" t="s">
        <v>1450</v>
      </c>
      <c r="H130" s="222">
        <v>1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45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1451</v>
      </c>
      <c r="AT130" s="230" t="s">
        <v>150</v>
      </c>
      <c r="AU130" s="230" t="s">
        <v>90</v>
      </c>
      <c r="AY130" s="16" t="s">
        <v>148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88</v>
      </c>
      <c r="BK130" s="231">
        <f>ROUND(I130*H130,2)</f>
        <v>0</v>
      </c>
      <c r="BL130" s="16" t="s">
        <v>1451</v>
      </c>
      <c r="BM130" s="230" t="s">
        <v>1470</v>
      </c>
    </row>
    <row r="131" s="2" customFormat="1" ht="16.5" customHeight="1">
      <c r="A131" s="37"/>
      <c r="B131" s="38"/>
      <c r="C131" s="218" t="s">
        <v>183</v>
      </c>
      <c r="D131" s="218" t="s">
        <v>150</v>
      </c>
      <c r="E131" s="219" t="s">
        <v>1471</v>
      </c>
      <c r="F131" s="220" t="s">
        <v>1472</v>
      </c>
      <c r="G131" s="221" t="s">
        <v>1450</v>
      </c>
      <c r="H131" s="222">
        <v>1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45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1451</v>
      </c>
      <c r="AT131" s="230" t="s">
        <v>150</v>
      </c>
      <c r="AU131" s="230" t="s">
        <v>90</v>
      </c>
      <c r="AY131" s="16" t="s">
        <v>148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88</v>
      </c>
      <c r="BK131" s="231">
        <f>ROUND(I131*H131,2)</f>
        <v>0</v>
      </c>
      <c r="BL131" s="16" t="s">
        <v>1451</v>
      </c>
      <c r="BM131" s="230" t="s">
        <v>1473</v>
      </c>
    </row>
    <row r="132" s="12" customFormat="1" ht="22.8" customHeight="1">
      <c r="A132" s="12"/>
      <c r="B132" s="202"/>
      <c r="C132" s="203"/>
      <c r="D132" s="204" t="s">
        <v>79</v>
      </c>
      <c r="E132" s="216" t="s">
        <v>1474</v>
      </c>
      <c r="F132" s="216" t="s">
        <v>1475</v>
      </c>
      <c r="G132" s="203"/>
      <c r="H132" s="203"/>
      <c r="I132" s="206"/>
      <c r="J132" s="217">
        <f>BK132</f>
        <v>0</v>
      </c>
      <c r="K132" s="203"/>
      <c r="L132" s="208"/>
      <c r="M132" s="209"/>
      <c r="N132" s="210"/>
      <c r="O132" s="210"/>
      <c r="P132" s="211">
        <f>P133</f>
        <v>0</v>
      </c>
      <c r="Q132" s="210"/>
      <c r="R132" s="211">
        <f>R133</f>
        <v>0</v>
      </c>
      <c r="S132" s="210"/>
      <c r="T132" s="212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173</v>
      </c>
      <c r="AT132" s="214" t="s">
        <v>79</v>
      </c>
      <c r="AU132" s="214" t="s">
        <v>88</v>
      </c>
      <c r="AY132" s="213" t="s">
        <v>148</v>
      </c>
      <c r="BK132" s="215">
        <f>BK133</f>
        <v>0</v>
      </c>
    </row>
    <row r="133" s="2" customFormat="1" ht="16.5" customHeight="1">
      <c r="A133" s="37"/>
      <c r="B133" s="38"/>
      <c r="C133" s="218" t="s">
        <v>187</v>
      </c>
      <c r="D133" s="218" t="s">
        <v>150</v>
      </c>
      <c r="E133" s="219" t="s">
        <v>1476</v>
      </c>
      <c r="F133" s="220" t="s">
        <v>1477</v>
      </c>
      <c r="G133" s="221" t="s">
        <v>1450</v>
      </c>
      <c r="H133" s="222">
        <v>1</v>
      </c>
      <c r="I133" s="223"/>
      <c r="J133" s="224">
        <f>ROUND(I133*H133,2)</f>
        <v>0</v>
      </c>
      <c r="K133" s="225"/>
      <c r="L133" s="43"/>
      <c r="M133" s="274" t="s">
        <v>1</v>
      </c>
      <c r="N133" s="275" t="s">
        <v>45</v>
      </c>
      <c r="O133" s="276"/>
      <c r="P133" s="277">
        <f>O133*H133</f>
        <v>0</v>
      </c>
      <c r="Q133" s="277">
        <v>0</v>
      </c>
      <c r="R133" s="277">
        <f>Q133*H133</f>
        <v>0</v>
      </c>
      <c r="S133" s="277">
        <v>0</v>
      </c>
      <c r="T133" s="278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1451</v>
      </c>
      <c r="AT133" s="230" t="s">
        <v>150</v>
      </c>
      <c r="AU133" s="230" t="s">
        <v>90</v>
      </c>
      <c r="AY133" s="16" t="s">
        <v>148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88</v>
      </c>
      <c r="BK133" s="231">
        <f>ROUND(I133*H133,2)</f>
        <v>0</v>
      </c>
      <c r="BL133" s="16" t="s">
        <v>1451</v>
      </c>
      <c r="BM133" s="230" t="s">
        <v>1478</v>
      </c>
    </row>
    <row r="134" s="2" customFormat="1" ht="6.96" customHeight="1">
      <c r="A134" s="37"/>
      <c r="B134" s="65"/>
      <c r="C134" s="66"/>
      <c r="D134" s="66"/>
      <c r="E134" s="66"/>
      <c r="F134" s="66"/>
      <c r="G134" s="66"/>
      <c r="H134" s="66"/>
      <c r="I134" s="66"/>
      <c r="J134" s="66"/>
      <c r="K134" s="66"/>
      <c r="L134" s="43"/>
      <c r="M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</sheetData>
  <sheetProtection sheet="1" autoFilter="0" formatColumns="0" formatRows="0" objects="1" scenarios="1" spinCount="100000" saltValue="y2ED5Dlnyhy9MT48z1s/nSBzv0CX3vwKPBgS1PZ/RG+DSlbaElb1owY9M46hBC3+GrHVgytIjOoa2XnSmdOpvA==" hashValue="f0q/LXuQIcI1WLHzc2sxbUg5wQ12I150ckytR8UJAEUQv2/abMYoCL0dMMtri1eRfEcr9e0AoQxepMRu/N4iMg==" algorithmName="SHA-512" password="CC35"/>
  <autoFilter ref="C119:K13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DESKTOP-423RRKU\Jitule</dc:creator>
  <cp:lastModifiedBy>DESKTOP-423RRKU\Jitule</cp:lastModifiedBy>
  <dcterms:created xsi:type="dcterms:W3CDTF">2024-07-30T10:31:27Z</dcterms:created>
  <dcterms:modified xsi:type="dcterms:W3CDTF">2024-07-30T10:31:34Z</dcterms:modified>
</cp:coreProperties>
</file>